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tabRatio="951" activeTab="0"/>
  </bookViews>
  <sheets>
    <sheet name="Вед-я ст-ра" sheetId="1" r:id="rId1"/>
    <sheet name="Фун-я клас" sheetId="2" r:id="rId2"/>
    <sheet name="РАЗДЕЛЫ " sheetId="3" r:id="rId3"/>
    <sheet name="источники" sheetId="4" r:id="rId4"/>
    <sheet name="Вед-я ст-ра 2013-2014" sheetId="5" r:id="rId5"/>
    <sheet name="Фун-я клас 2013-2014" sheetId="6" r:id="rId6"/>
  </sheets>
  <definedNames>
    <definedName name="_ftn1" localSheetId="2">'РАЗДЕЛЫ '!#REF!</definedName>
    <definedName name="_ftn1" localSheetId="1">'Фун-я клас'!#REF!</definedName>
    <definedName name="_ftn1" localSheetId="5">'Фун-я клас 2013-2014'!#REF!</definedName>
    <definedName name="_ftn2" localSheetId="2">'РАЗДЕЛЫ '!#REF!</definedName>
    <definedName name="_ftn2" localSheetId="1">'Фун-я клас'!#REF!</definedName>
    <definedName name="_ftn2" localSheetId="5">'Фун-я клас 2013-2014'!#REF!</definedName>
    <definedName name="_ftn3" localSheetId="2">'РАЗДЕЛЫ '!#REF!</definedName>
    <definedName name="_ftn3" localSheetId="1">'Фун-я клас'!#REF!</definedName>
    <definedName name="_ftn3" localSheetId="5">'Фун-я клас 2013-2014'!#REF!</definedName>
    <definedName name="_ftn4" localSheetId="2">'РАЗДЕЛЫ '!#REF!</definedName>
    <definedName name="_ftn4" localSheetId="1">'Фун-я клас'!#REF!</definedName>
    <definedName name="_ftn4" localSheetId="5">'Фун-я клас 2013-2014'!#REF!</definedName>
    <definedName name="_ftnref1" localSheetId="2">'РАЗДЕЛЫ '!#REF!</definedName>
    <definedName name="_ftnref1" localSheetId="1">'Фун-я клас'!#REF!</definedName>
    <definedName name="_ftnref1" localSheetId="5">'Фун-я клас 2013-2014'!#REF!</definedName>
    <definedName name="_ftnref4" localSheetId="2">'РАЗДЕЛЫ '!#REF!</definedName>
    <definedName name="_ftnref4" localSheetId="1">'Фун-я клас'!#REF!</definedName>
    <definedName name="_ftnref4" localSheetId="5">'Фун-я клас 2013-2014'!#REF!</definedName>
    <definedName name="_xlnm.Print_Titles" localSheetId="0">'Вед-я ст-ра'!$9:$9</definedName>
    <definedName name="_xlnm.Print_Titles" localSheetId="4">'Вед-я ст-ра 2013-2014'!$9:$9</definedName>
    <definedName name="_xlnm.Print_Titles" localSheetId="2">'РАЗДЕЛЫ '!$6:$11</definedName>
    <definedName name="_xlnm.Print_Titles" localSheetId="1">'Фун-я клас'!$6:$11</definedName>
    <definedName name="_xlnm.Print_Titles" localSheetId="5">'Фун-я клас 2013-2014'!$6:$11</definedName>
    <definedName name="_xlnm.Print_Area" localSheetId="0">'Вед-я ст-ра'!$A$1:$M$132</definedName>
    <definedName name="_xlnm.Print_Area" localSheetId="4">'Вед-я ст-ра 2013-2014'!$A$1:$N$123</definedName>
  </definedNames>
  <calcPr fullCalcOnLoad="1"/>
</workbook>
</file>

<file path=xl/sharedStrings.xml><?xml version="1.0" encoding="utf-8"?>
<sst xmlns="http://schemas.openxmlformats.org/spreadsheetml/2006/main" count="2097" uniqueCount="238">
  <si>
    <t>08</t>
  </si>
  <si>
    <t>Жилищно-коммунальное хозяйство</t>
  </si>
  <si>
    <t>Благоустройство</t>
  </si>
  <si>
    <t>600 00 00</t>
  </si>
  <si>
    <t>Прочие мероприятия по благоустройству городских округов и поселений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</si>
  <si>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</si>
  <si>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Культура </t>
  </si>
  <si>
    <t>440 99 00</t>
  </si>
  <si>
    <t>Библиотеки</t>
  </si>
  <si>
    <t>442 00 00</t>
  </si>
  <si>
    <t>442 99 00</t>
  </si>
  <si>
    <t>Комплектование книжных фондов библиотек муниципальных образований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</si>
  <si>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</si>
  <si>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</si>
  <si>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</si>
  <si>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</si>
  <si>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</si>
  <si>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</si>
  <si>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01</t>
  </si>
  <si>
    <t>03</t>
  </si>
  <si>
    <t>000</t>
  </si>
  <si>
    <t>04</t>
  </si>
  <si>
    <t>07</t>
  </si>
  <si>
    <t>02</t>
  </si>
  <si>
    <t>05</t>
  </si>
  <si>
    <t>09</t>
  </si>
  <si>
    <t>001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</si>
  <si>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</si>
  <si>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</si>
  <si>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</si>
  <si>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</si>
  <si>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</si>
  <si>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</si>
  <si>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</si>
  <si>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</si>
  <si>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Выполнение функций органами местного самоуправления</t>
  </si>
  <si>
    <t>Центральный аппарат</t>
  </si>
  <si>
    <t>002 04 00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</si>
  <si>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</si>
  <si>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</si>
  <si>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002 08 00</t>
  </si>
  <si>
    <t>Бюджетные инвестиции</t>
  </si>
  <si>
    <t>Обеспечение проведения выборов и референдумов</t>
  </si>
  <si>
    <t>000 00 00</t>
  </si>
  <si>
    <t>Проведение выборов в представительные органы муниципального образования</t>
  </si>
  <si>
    <t>020 00 02</t>
  </si>
  <si>
    <t>Выполнение функций бюджетными учреждениями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</si>
  <si>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</si>
  <si>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</si>
  <si>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440 00 00</t>
  </si>
  <si>
    <t>Социальные выплаты</t>
  </si>
  <si>
    <t>10</t>
  </si>
  <si>
    <t xml:space="preserve">ВСЕГО РАСХОДОВ </t>
  </si>
  <si>
    <t>Наименование</t>
  </si>
  <si>
    <t>Рз</t>
  </si>
  <si>
    <t>ПР</t>
  </si>
  <si>
    <t>ЦСР</t>
  </si>
  <si>
    <t>ВР</t>
  </si>
  <si>
    <t>ВСЕГО</t>
  </si>
  <si>
    <t>Выполнение других обязательств государства</t>
  </si>
  <si>
    <t>Другие вопросы в области жилищно-коммунального хозяйства</t>
  </si>
  <si>
    <t>Реализация государственных функций, связанных с общегосударственным управлением</t>
  </si>
  <si>
    <t>14</t>
  </si>
  <si>
    <t>914</t>
  </si>
  <si>
    <t>ГРБС,
РБС</t>
  </si>
  <si>
    <t>Фонд софинансирования</t>
  </si>
  <si>
    <t>Мероприятия по предупреждению и ликвидации последствий черезвычайных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</si>
  <si>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</si>
  <si>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</si>
  <si>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Целевые программы муниципальных образований</t>
  </si>
  <si>
    <t>795 00 00</t>
  </si>
  <si>
    <t>2</t>
  </si>
  <si>
    <t>3</t>
  </si>
  <si>
    <t>5</t>
  </si>
  <si>
    <t>4</t>
  </si>
  <si>
    <t>6</t>
  </si>
  <si>
    <t>Региональные целевые программы</t>
  </si>
  <si>
    <t>Развитие социальной и инженерной инфраструктуры субъектов Российской Федерации и муниципальных образований</t>
  </si>
  <si>
    <t xml:space="preserve">Развитие социальной и инженерной инфраструктуры </t>
  </si>
  <si>
    <t>218 01 00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</si>
  <si>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</si>
  <si>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</si>
  <si>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2009 год</t>
  </si>
  <si>
    <t>2010 год</t>
  </si>
  <si>
    <t>изменения</t>
  </si>
  <si>
    <t>с учетом изменений</t>
  </si>
  <si>
    <t>ИСТОЧНИКИ</t>
  </si>
  <si>
    <t>внутреннего финансирования дефицита</t>
  </si>
  <si>
    <t>№ п/п</t>
  </si>
  <si>
    <t>Наименование источников</t>
  </si>
  <si>
    <t>Код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</si>
  <si>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</si>
  <si>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</si>
  <si>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 (тыс. рублей)</t>
  </si>
  <si>
    <t>Источники внутреннего финансирования дефицита бюджета</t>
  </si>
  <si>
    <t>Изменение остатки средств на счетах по учету средств бюджета</t>
  </si>
  <si>
    <t xml:space="preserve"> 01 05 00 00 00 0000 000</t>
  </si>
  <si>
    <t xml:space="preserve"> 01 05 02 01 05 0000 510</t>
  </si>
  <si>
    <t xml:space="preserve"> 01 05 02 01 05 0000 610</t>
  </si>
  <si>
    <t xml:space="preserve">Увеличение  остатков  средств бюджетов </t>
  </si>
  <si>
    <t xml:space="preserve">Уменьшение  остатков  средств бюджетов </t>
  </si>
  <si>
    <t>01 05 00 00 00 0000 500</t>
  </si>
  <si>
    <t>01 05 00 00 00 0000 600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</si>
  <si>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</si>
  <si>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</si>
  <si>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7</t>
  </si>
  <si>
    <t>8</t>
  </si>
  <si>
    <t>ОЦП"Развитие культуры Воронежской области на 2007-2010 год</t>
  </si>
  <si>
    <t>Мероприятия по поддержке и развитию культуры, искусства, кинематографии, средств массовой информации и архивного дела"</t>
  </si>
  <si>
    <t>ОЦП"Социальное развитие села на 2005-1010 годы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</si>
  <si>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</si>
  <si>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</si>
  <si>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</si>
  <si>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</si>
  <si>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субъектов Российской Федерации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</si>
  <si>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</si>
  <si>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субъектов Российской Федерации кредитов от кредитных организаций  в валюте Российской Федерации</t>
  </si>
  <si>
    <t>01 02 00 00 00 0000 000</t>
  </si>
  <si>
    <t>01 02 00 00 00 0000 700</t>
  </si>
  <si>
    <t>01 02 00 00 02 0000 710</t>
  </si>
  <si>
    <t>01 02 00 00 00 0000 800</t>
  </si>
  <si>
    <t>01 02 00 00 02 0000 810</t>
  </si>
  <si>
    <t>Бюджетные кредиты от других бюджетов бюджетной системы Российской Федерации</t>
  </si>
  <si>
    <t>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</si>
  <si>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</si>
  <si>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</si>
  <si>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</si>
  <si>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01 03 00 00 00 0000 800</t>
  </si>
  <si>
    <t>Иные источники внутреннего финансирования дефицитов бюджетов</t>
  </si>
  <si>
    <t>01 06 00 00 00 0000 000</t>
  </si>
  <si>
    <t xml:space="preserve">Возврат бюджетных кредитов, предоставленных внутри страны в валюте Российской Федерации </t>
  </si>
  <si>
    <t>01 06 05 00 00 0000 600</t>
  </si>
  <si>
    <t>01 06 05 01 05 0000 640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</si>
  <si>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</si>
  <si>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</si>
  <si>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01 03 00 00 05 0000 810</t>
  </si>
  <si>
    <t>01 03 00 00 05 0000 710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</si>
  <si>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</si>
  <si>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ОЦП "Развитие образования ВО"</t>
  </si>
  <si>
    <t>Ведомственная целевая  программа "Нормативное обеспечение градостроительной деятельности в Воронежской области на 2009-2010годы"</t>
  </si>
  <si>
    <t>Реализация государственной политики занятости населения</t>
  </si>
  <si>
    <t xml:space="preserve">Реализация дополнительных мероприятий, направленных на снижение напряженности на рынке труда субъектов Российской Федерации </t>
  </si>
  <si>
    <t>Региональная  программа "Дополнительные мероприятия по  снижение напряженности на рынке труда Воронежской области на 2010год"</t>
  </si>
  <si>
    <t>ОЦП " Газификация Воронежской области на 2010-2012 годы "</t>
  </si>
  <si>
    <t>Возврат бюджетных кредитов, предоставленных другим бюджетам бюджетной системы 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</si>
  <si>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</si>
  <si>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</si>
  <si>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</si>
  <si>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</si>
  <si>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01 06 05 02 05 0000 540</t>
  </si>
  <si>
    <t>Закупка для государственных нужд техники, производимой на территории РФ</t>
  </si>
  <si>
    <t xml:space="preserve">Закупка автотранспортных средств и коммунальной техники </t>
  </si>
  <si>
    <t>ОЦП "Социальное развитие села на 2005-2010"</t>
  </si>
  <si>
    <t>сумма
(тыс. рублей)</t>
  </si>
  <si>
    <t>13</t>
  </si>
  <si>
    <t>НАЦИОНАЛЬНАЯ ОБОРОНА</t>
  </si>
  <si>
    <t>Защита населения и территорий от чрезвычайных ситуаций природного и техногенного характера, гражданская оборона</t>
  </si>
  <si>
    <t>490 00 00</t>
  </si>
  <si>
    <t>Пенсии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</si>
  <si>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</si>
  <si>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</si>
  <si>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</si>
  <si>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Культура и кинематография</t>
  </si>
  <si>
    <t>КУЛЬТУРА И КИНЕМАТОГРАФИЯ</t>
  </si>
  <si>
    <t>СОЦИАЛЬНАЯ ПОЛИТИКА</t>
  </si>
  <si>
    <t>Организация и содержание мест захоронения</t>
  </si>
  <si>
    <t>600 04 00</t>
  </si>
  <si>
    <t>01 00 00 00 00 0000 000</t>
  </si>
  <si>
    <t>Мероприятия по предупреждению и ликвидации последствий черезвычайных ситуаций и стихийных бедствий и других чрезвычайных ситуаций</t>
  </si>
  <si>
    <t xml:space="preserve">Прочие мероприятия по благоустройству городских округов и поселений </t>
  </si>
  <si>
    <t>600 05 00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</si>
  <si>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</si>
  <si>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органов</t>
  </si>
  <si>
    <t>Фонд оплаты труда и страховые взносы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</si>
  <si>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</si>
  <si>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</si>
  <si>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Прочая закупка товаров, работ и услуг для государственных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</si>
  <si>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</si>
  <si>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</si>
  <si>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</si>
  <si>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МЦП</t>
  </si>
  <si>
    <t>Социальное обеспечение и иные выплаты населению</t>
  </si>
  <si>
    <t>300</t>
  </si>
  <si>
    <t>Иные выплаты населению</t>
  </si>
  <si>
    <t>360</t>
  </si>
  <si>
    <t>Расходы на выплаты персоналу казенных учреждений</t>
  </si>
  <si>
    <t>Иные выплаты персоналу, за исключением фонда оплаты труда</t>
  </si>
  <si>
    <t xml:space="preserve">РАСПРЕДЕЛЕНИЕ АССИГНОВАНИЙ НА 2012 ГОД
ПО РАЗДЕЛАМ И ПОДРАЗДЕЛАМ, ЦЕЛЕВЫМ СТАТЬЯМ И ВИДАМ РАСХОДОВ
КЛАССИФИКАЦИИ РАСХОДОВ  БЮДЖЕТОВ </t>
  </si>
  <si>
    <t>сумма
 (тыс.
рублей)</t>
  </si>
  <si>
    <t>600 01 00</t>
  </si>
  <si>
    <t>Уличное освещение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</si>
  <si>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</si>
  <si>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благоустройсва</t>
  </si>
  <si>
    <t>Озеленение</t>
  </si>
  <si>
    <t>600 03 00</t>
  </si>
  <si>
    <t>Национальная безопосность и правоохранительная деятельность</t>
  </si>
  <si>
    <t>МУК "Есиповский КДЦ"</t>
  </si>
  <si>
    <t>2013
сумма
(тыс. рублей)</t>
  </si>
  <si>
    <t>2014
сумма
(тыс. рублей)</t>
  </si>
  <si>
    <t xml:space="preserve">РАСПРЕДЕЛЕНИЕ АССИГНОВАНИЙ НА ПЛАНОВЫЙ ПЕРИОД 2013 И 2014 ГОДОВ
ПО РАЗДЕЛАМ И ПОДРАЗДЕЛАМ, ЦЕЛЕВЫМ СТАТЬЯМ И ВИДАМ РАСХОДОВ
КЛАССИФИКАЦИИ РАСХОДОВ  БЮДЖЕТОВ </t>
  </si>
  <si>
    <t>ВЕДОМСТВЕННАЯ СТРУКТУРА РАСХОДОВ ГОРОДСКОГО ПОСЕЛЕНИЯ - ГОРОД  БОГУЧАР НА 2012 ГОД</t>
  </si>
  <si>
    <t>Администрация городского поселения - город Богучар</t>
  </si>
  <si>
    <t>11</t>
  </si>
  <si>
    <t>Жилищное хозяйство</t>
  </si>
  <si>
    <t>Закупка товаров, работ, услуг в целях капитального ремонта государственного имущества</t>
  </si>
  <si>
    <t>350 02 00</t>
  </si>
  <si>
    <t>200</t>
  </si>
  <si>
    <t>240</t>
  </si>
  <si>
    <t>243</t>
  </si>
  <si>
    <t>Уплата налога на имущество организаций и земельного налога</t>
  </si>
  <si>
    <t>Социальное обеспечение населения</t>
  </si>
  <si>
    <t>Социальная помощь</t>
  </si>
  <si>
    <t>505 00 00</t>
  </si>
  <si>
    <t>Мероприятия в области социальной политики</t>
  </si>
  <si>
    <t>505 33 00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</si>
  <si>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</si>
  <si>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</si>
  <si>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</si>
  <si>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</si>
  <si>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Реализация государственных функций в области физической культуры и спорта</t>
  </si>
  <si>
    <t>487 00 00</t>
  </si>
  <si>
    <t>Мероприятия в области здравоохранения, спорта и физической культуры, туризма</t>
  </si>
  <si>
    <t>487 97 00</t>
  </si>
  <si>
    <t>МУ "КУЛЬТУРА, СПОРТ, КИНО"</t>
  </si>
  <si>
    <t>ВЕДОМСТВЕННАЯ СТРУКТУРА РАСХОДОВ  ПОСЕЛЕНИЯ НА ПЛАНОВЫЙ ПЕРИОД 2013 И 2014 ГОДОВ</t>
  </si>
  <si>
    <t>Закупка товаров, работ и услуг в целях капитального ремонта государственного имущества</t>
  </si>
  <si>
    <t>522 00 00</t>
  </si>
  <si>
    <t>АДМИНИСТРАЦИЯ ГОРОДСКОГО ПОСЕЛЕНИЯ-ГОРОД БОГУЧАР</t>
  </si>
  <si>
    <t>244</t>
  </si>
  <si>
    <t>Коммунальное хозяйство</t>
  </si>
  <si>
    <t xml:space="preserve">Приложение 7 
к Решению сессии Совета народных депутатов
городского поселения - город Богучар
Богучарского муниципального района
от "29" декабря 2011 года № 167
"О бюджете городского поселения-город Богучар
на 2012 год и на плановый период 2013 и 2014 годов" </t>
  </si>
  <si>
    <t xml:space="preserve">Приложение 5 
к Решению сессии Совета народных депутатов
городского поселения - город Богучар
Богучарского муниципального района
от "29" декабря 2011 года № 167
"О бюджете городского поселения-город Богучар
на 2012 год и на плановый период 2013 и 2014 годов" 
</t>
  </si>
  <si>
    <t xml:space="preserve">Приложение 
к Решению сессии Совета наородных депутатов
городского поселения - город Богучар
от "29" декабря 2011 года № 167
"О проекте бюджета городского поселения - город Богучар на 2012 год
и на плановый период 2013 и 2014 годов" </t>
  </si>
  <si>
    <t>РАСПРЕДЕЛЕНИЕ РАСХОДОВ  БЮДЖЕТА ГОРОДСКОГО ПОСЕЛЕНИЯ - ГОРОД БОГУЧАР НА 2012 ГОД ПО РАЗДЕЛАМ И ПОДРАЗДЕЛАМ ФУНКЦИОНАЛЬНОЙ КЛАССИФИКАЦИИ РАСХОДОВ
БЮДЖЕТОВ РОССИЙСКОЙ ФЕДЕРАЦИИ</t>
  </si>
  <si>
    <t>бюджета на 2011 год и на плановый период 2012 и 2013 годов</t>
  </si>
  <si>
    <t xml:space="preserve">Приложение 
к Решению сессии наородных депутатов
</t>
  </si>
  <si>
    <t xml:space="preserve">Приложение 6 
к решению сессии Совета народных депутатов
городского поселения - город Богучар
Богучарского муниципального района
от "29" декабря 2011 года № 167       
"О  бюджете городского поселения - город Богучар
Богучарского муниципального района на 2012 год и на плановый период 2013 и 2014 годов" </t>
  </si>
  <si>
    <t>Приложение  4
к Решению сессии Совета народных депутатов
городского поселения - город Богучар
Богучарского муниципального района
от "29" декабря 2011 года № 167 
"О бюджете городского поселения -город Богучар 
Богучарского муниципального района   
на 2012 год и на плановый период 2013 и 2014 годов"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</si>
</sst>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;[Red]0.0"/>
    <numFmt numFmtId="171" formatCode="0.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23"/>
      <name val="Times New Roman"/>
      <family val="1"/>
    </font>
    <font>
      <b/>
      <sz val="11"/>
      <color indexed="23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9" fontId="5" fillId="0" borderId="2" xfId="0" applyNumberFormat="1" applyFont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4" fillId="0" borderId="2" xfId="0" applyNumberFormat="1" applyFont="1" applyBorder="1" applyAlignment="1">
      <alignment horizontal="right" vertical="center"/>
    </xf>
    <xf numFmtId="169" fontId="4" fillId="0" borderId="1" xfId="0" applyNumberFormat="1" applyFont="1" applyBorder="1" applyAlignment="1">
      <alignment horizontal="right" vertical="center"/>
    </xf>
    <xf numFmtId="169" fontId="4" fillId="0" borderId="3" xfId="0" applyNumberFormat="1" applyFont="1" applyBorder="1" applyAlignment="1">
      <alignment horizontal="right" vertical="center"/>
    </xf>
    <xf numFmtId="169" fontId="4" fillId="0" borderId="4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9" fontId="4" fillId="2" borderId="1" xfId="0" applyNumberFormat="1" applyFont="1" applyFill="1" applyBorder="1" applyAlignment="1">
      <alignment vertical="center"/>
    </xf>
    <xf numFmtId="169" fontId="5" fillId="2" borderId="1" xfId="0" applyNumberFormat="1" applyFont="1" applyFill="1" applyBorder="1" applyAlignment="1">
      <alignment vertical="center"/>
    </xf>
    <xf numFmtId="169" fontId="4" fillId="2" borderId="1" xfId="0" applyNumberFormat="1" applyFont="1" applyFill="1" applyBorder="1" applyAlignment="1">
      <alignment horizontal="right" vertical="center"/>
    </xf>
    <xf numFmtId="169" fontId="7" fillId="2" borderId="1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169" fontId="5" fillId="2" borderId="5" xfId="0" applyNumberFormat="1" applyFont="1" applyFill="1" applyBorder="1" applyAlignment="1">
      <alignment horizontal="right" vertical="center"/>
    </xf>
    <xf numFmtId="169" fontId="5" fillId="3" borderId="5" xfId="0" applyNumberFormat="1" applyFont="1" applyFill="1" applyBorder="1" applyAlignment="1">
      <alignment horizontal="right" vertical="center"/>
    </xf>
    <xf numFmtId="169" fontId="5" fillId="2" borderId="1" xfId="0" applyNumberFormat="1" applyFont="1" applyFill="1" applyBorder="1" applyAlignment="1">
      <alignment horizontal="right" vertical="center" wrapText="1"/>
    </xf>
    <xf numFmtId="169" fontId="5" fillId="3" borderId="1" xfId="0" applyNumberFormat="1" applyFont="1" applyFill="1" applyBorder="1" applyAlignment="1">
      <alignment horizontal="right" vertical="center" wrapText="1"/>
    </xf>
    <xf numFmtId="169" fontId="4" fillId="2" borderId="1" xfId="0" applyNumberFormat="1" applyFont="1" applyFill="1" applyBorder="1" applyAlignment="1">
      <alignment horizontal="right" vertical="center" wrapText="1"/>
    </xf>
    <xf numFmtId="169" fontId="4" fillId="3" borderId="1" xfId="0" applyNumberFormat="1" applyFont="1" applyFill="1" applyBorder="1" applyAlignment="1">
      <alignment horizontal="right" vertical="center"/>
    </xf>
    <xf numFmtId="169" fontId="5" fillId="2" borderId="1" xfId="0" applyNumberFormat="1" applyFont="1" applyFill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169" fontId="5" fillId="3" borderId="1" xfId="0" applyNumberFormat="1" applyFont="1" applyFill="1" applyBorder="1" applyAlignment="1">
      <alignment vertical="center"/>
    </xf>
    <xf numFmtId="169" fontId="4" fillId="3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69" fontId="9" fillId="2" borderId="1" xfId="0" applyNumberFormat="1" applyFont="1" applyFill="1" applyBorder="1" applyAlignment="1">
      <alignment horizontal="right" vertical="center" wrapText="1"/>
    </xf>
    <xf numFmtId="169" fontId="9" fillId="3" borderId="1" xfId="0" applyNumberFormat="1" applyFont="1" applyFill="1" applyBorder="1" applyAlignment="1">
      <alignment vertical="center"/>
    </xf>
    <xf numFmtId="169" fontId="9" fillId="2" borderId="1" xfId="0" applyNumberFormat="1" applyFont="1" applyFill="1" applyBorder="1" applyAlignment="1">
      <alignment vertical="center"/>
    </xf>
    <xf numFmtId="169" fontId="9" fillId="2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169" fontId="10" fillId="0" borderId="2" xfId="0" applyNumberFormat="1" applyFont="1" applyBorder="1" applyAlignment="1">
      <alignment horizontal="right" vertical="center"/>
    </xf>
    <xf numFmtId="169" fontId="10" fillId="0" borderId="1" xfId="0" applyNumberFormat="1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9" fontId="10" fillId="2" borderId="1" xfId="0" applyNumberFormat="1" applyFont="1" applyFill="1" applyBorder="1" applyAlignment="1">
      <alignment horizontal="right" vertical="center" wrapText="1"/>
    </xf>
    <xf numFmtId="169" fontId="10" fillId="3" borderId="1" xfId="0" applyNumberFormat="1" applyFont="1" applyFill="1" applyBorder="1" applyAlignment="1">
      <alignment horizontal="right" vertical="center"/>
    </xf>
    <xf numFmtId="169" fontId="10" fillId="2" borderId="1" xfId="0" applyNumberFormat="1" applyFont="1" applyFill="1" applyBorder="1" applyAlignment="1">
      <alignment horizontal="right" vertical="center"/>
    </xf>
    <xf numFmtId="169" fontId="9" fillId="3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169" fontId="4" fillId="2" borderId="2" xfId="0" applyNumberFormat="1" applyFont="1" applyFill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9" fontId="7" fillId="2" borderId="1" xfId="0" applyNumberFormat="1" applyFont="1" applyFill="1" applyBorder="1" applyAlignment="1">
      <alignment horizontal="right" vertical="center" wrapText="1"/>
    </xf>
    <xf numFmtId="169" fontId="7" fillId="3" borderId="1" xfId="0" applyNumberFormat="1" applyFont="1" applyFill="1" applyBorder="1" applyAlignment="1">
      <alignment vertical="center"/>
    </xf>
    <xf numFmtId="169" fontId="7" fillId="2" borderId="1" xfId="0" applyNumberFormat="1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5" fillId="2" borderId="5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69" fontId="6" fillId="2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8" fillId="0" borderId="6" xfId="0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36"/>
  </sheetPr>
  <dimension ref="A1:M132"/>
  <sheetViews>
    <sheetView tabSelected="1" workbookViewId="0" topLeftCell="A39">
      <selection activeCell="M14" sqref="M14"/>
    </sheetView>
  </sheetViews>
  <sheetFormatPr defaultColWidth="9.00390625" defaultRowHeight="12.75"/>
  <cols>
    <col min="1" max="1" width="56.875" style="28" customWidth="1"/>
    <col min="2" max="2" width="6.875" style="93" customWidth="1"/>
    <col min="3" max="3" width="3.25390625" style="94" bestFit="1" customWidth="1"/>
    <col min="4" max="4" width="5.125" style="94" customWidth="1"/>
    <col min="5" max="5" width="10.75390625" style="94" bestFit="1" customWidth="1"/>
    <col min="6" max="6" width="5.00390625" style="94" bestFit="1" customWidth="1"/>
    <col min="7" max="7" width="10.625" style="84" hidden="1" customWidth="1"/>
    <col min="8" max="8" width="12.875" style="84" hidden="1" customWidth="1"/>
    <col min="9" max="9" width="12.875" style="95" hidden="1" customWidth="1"/>
    <col min="10" max="10" width="11.00390625" style="28" hidden="1" customWidth="1"/>
    <col min="11" max="11" width="12.625" style="28" hidden="1" customWidth="1"/>
    <col min="12" max="12" width="11.125" style="28" hidden="1" customWidth="1"/>
    <col min="13" max="13" width="10.125" style="28" customWidth="1"/>
    <col min="14" max="16384" width="9.125" style="73" customWidth="1"/>
  </cols>
  <sheetData>
    <row r="1" spans="1:13" ht="2.25" customHeight="1">
      <c r="A1" s="108" t="s">
        <v>237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5" customHeight="1" hidden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5" customHeight="1" hidden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13.2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5.2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6.75" customHeight="1">
      <c r="A6" s="85"/>
      <c r="B6" s="86"/>
      <c r="C6" s="86"/>
      <c r="D6" s="86"/>
      <c r="E6" s="86"/>
      <c r="F6" s="86"/>
      <c r="G6" s="85"/>
      <c r="H6" s="85"/>
      <c r="I6" s="87"/>
      <c r="J6" s="85"/>
      <c r="K6" s="85"/>
      <c r="L6" s="85"/>
      <c r="M6" s="85"/>
    </row>
    <row r="7" spans="1:13" ht="48" customHeight="1">
      <c r="A7" s="106" t="s">
        <v>200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spans="1:13" ht="24.75" customHeight="1">
      <c r="A8" s="109" t="s">
        <v>53</v>
      </c>
      <c r="B8" s="105" t="s">
        <v>64</v>
      </c>
      <c r="C8" s="110" t="s">
        <v>54</v>
      </c>
      <c r="D8" s="110" t="s">
        <v>55</v>
      </c>
      <c r="E8" s="110" t="s">
        <v>56</v>
      </c>
      <c r="F8" s="110" t="s">
        <v>57</v>
      </c>
      <c r="G8" s="105" t="s">
        <v>82</v>
      </c>
      <c r="H8" s="109"/>
      <c r="I8" s="109"/>
      <c r="J8" s="105" t="s">
        <v>83</v>
      </c>
      <c r="K8" s="109"/>
      <c r="L8" s="109"/>
      <c r="M8" s="105" t="s">
        <v>153</v>
      </c>
    </row>
    <row r="9" spans="1:13" ht="42.75">
      <c r="A9" s="109"/>
      <c r="B9" s="105"/>
      <c r="C9" s="110"/>
      <c r="D9" s="110"/>
      <c r="E9" s="110"/>
      <c r="F9" s="110"/>
      <c r="G9" s="3"/>
      <c r="H9" s="3" t="s">
        <v>84</v>
      </c>
      <c r="I9" s="10" t="s">
        <v>85</v>
      </c>
      <c r="J9" s="2"/>
      <c r="K9" s="3" t="s">
        <v>84</v>
      </c>
      <c r="L9" s="2" t="s">
        <v>85</v>
      </c>
      <c r="M9" s="105"/>
    </row>
    <row r="10" spans="1:13" ht="15">
      <c r="A10" s="1">
        <v>1</v>
      </c>
      <c r="B10" s="2">
        <v>2</v>
      </c>
      <c r="C10" s="3" t="s">
        <v>72</v>
      </c>
      <c r="D10" s="3" t="s">
        <v>74</v>
      </c>
      <c r="E10" s="3" t="s">
        <v>73</v>
      </c>
      <c r="F10" s="3" t="s">
        <v>75</v>
      </c>
      <c r="G10" s="3" t="s">
        <v>105</v>
      </c>
      <c r="H10" s="3" t="s">
        <v>106</v>
      </c>
      <c r="I10" s="10">
        <v>9</v>
      </c>
      <c r="J10" s="2">
        <v>10</v>
      </c>
      <c r="K10" s="2">
        <v>11</v>
      </c>
      <c r="L10" s="2">
        <v>12</v>
      </c>
      <c r="M10" s="2">
        <v>13</v>
      </c>
    </row>
    <row r="11" spans="1:13" ht="15">
      <c r="A11" s="88" t="s">
        <v>58</v>
      </c>
      <c r="B11" s="33"/>
      <c r="C11" s="34"/>
      <c r="D11" s="34"/>
      <c r="E11" s="34"/>
      <c r="F11" s="34"/>
      <c r="G11" s="35" t="e">
        <f>#REF!+G12+G94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11" s="35" t="e">
        <f aca="true" t="shared" si="0" ref="H11:H17">I11-G11</f>
        <v>#REF!</v>
      </c>
      <c r="I11" s="36" t="e">
        <f>#REF!+I12+I94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11" s="36" t="e">
        <f>#REF!+J12+J94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K11" s="35" t="e">
        <f aca="true" t="shared" si="1" ref="K11:K17">L11-J11</f>
        <v>#REF!</v>
      </c>
      <c r="L11" s="35" t="e">
        <f>#REF!+L12+L94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M11" s="35">
        <f>M12+M100</f>
        <v>26688</v>
      </c>
    </row>
    <row r="12" spans="1:13" ht="28.5">
      <c r="A12" s="90" t="s">
        <v>201</v>
      </c>
      <c r="B12" s="1">
        <v>914</v>
      </c>
      <c r="C12" s="3"/>
      <c r="D12" s="3"/>
      <c r="E12" s="3"/>
      <c r="F12" s="3"/>
      <c r="G12" s="41" t="e">
        <f>G13+#REF!+#REF!+G42+#REF!+G87+#REF!+#REF!+#REF!+#REF!</f>
        <v>#REF!</v>
      </c>
      <c r="H12" s="41" t="e">
        <f t="shared" si="0"/>
        <v>#REF!</v>
      </c>
      <c r="I12" s="42" t="e">
        <f>I13+#REF!+#REF!+I42+#REF!+I87+#REF!+#REF!+#REF!</f>
        <v>#REF!</v>
      </c>
      <c r="J12" s="41" t="e">
        <f>J13+#REF!+#REF!+J42+#REF!+J87+#REF!+#REF!+#REF!</f>
        <v>#REF!</v>
      </c>
      <c r="K12" s="41" t="e">
        <f t="shared" si="1"/>
        <v>#REF!</v>
      </c>
      <c r="L12" s="41" t="e">
        <f>L13+#REF!+#REF!+L42+#REF!+L87+#REF!+#REF!+#REF!</f>
        <v>#REF!</v>
      </c>
      <c r="M12" s="41">
        <f>M13+M35+M42+M87</f>
        <v>20300</v>
      </c>
    </row>
    <row r="13" spans="1:13" ht="15">
      <c r="A13" s="98" t="s">
        <v>30</v>
      </c>
      <c r="B13" s="1">
        <v>914</v>
      </c>
      <c r="C13" s="3" t="s">
        <v>18</v>
      </c>
      <c r="D13" s="43"/>
      <c r="E13" s="43"/>
      <c r="F13" s="43"/>
      <c r="G13" s="31" t="e">
        <f>G14+G31+#REF!+#REF!</f>
        <v>#REF!</v>
      </c>
      <c r="H13" s="31" t="e">
        <f t="shared" si="0"/>
        <v>#REF!</v>
      </c>
      <c r="I13" s="40" t="e">
        <f>I14+I31+#REF!+#REF!</f>
        <v>#REF!</v>
      </c>
      <c r="J13" s="31" t="e">
        <f>J14+J31+#REF!+#REF!</f>
        <v>#REF!</v>
      </c>
      <c r="K13" s="31" t="e">
        <f t="shared" si="1"/>
        <v>#REF!</v>
      </c>
      <c r="L13" s="31" t="e">
        <f>L14+L31+#REF!+#REF!</f>
        <v>#REF!</v>
      </c>
      <c r="M13" s="41">
        <f>M14</f>
        <v>7067</v>
      </c>
    </row>
    <row r="14" spans="1:13" ht="45">
      <c r="A14" s="75" t="s">
        <v>38</v>
      </c>
      <c r="B14" s="25">
        <v>914</v>
      </c>
      <c r="C14" s="26" t="s">
        <v>18</v>
      </c>
      <c r="D14" s="26" t="s">
        <v>21</v>
      </c>
      <c r="E14" s="25"/>
      <c r="F14" s="26"/>
      <c r="G14" s="39">
        <f>G15</f>
        <v>13708</v>
      </c>
      <c r="H14" s="39">
        <f t="shared" si="0"/>
        <v>-476.89999999999964</v>
      </c>
      <c r="I14" s="40">
        <f>I15</f>
        <v>13231.1</v>
      </c>
      <c r="J14" s="31">
        <f>J15</f>
        <v>14158</v>
      </c>
      <c r="K14" s="31">
        <f t="shared" si="1"/>
        <v>674</v>
      </c>
      <c r="L14" s="31">
        <f>L15</f>
        <v>14832</v>
      </c>
      <c r="M14" s="31">
        <f>M15</f>
        <v>7067</v>
      </c>
    </row>
    <row r="15" spans="1:13" ht="45">
      <c r="A15" s="75" t="s">
        <v>33</v>
      </c>
      <c r="B15" s="25">
        <v>914</v>
      </c>
      <c r="C15" s="26" t="s">
        <v>18</v>
      </c>
      <c r="D15" s="26" t="s">
        <v>21</v>
      </c>
      <c r="E15" s="25" t="s">
        <v>34</v>
      </c>
      <c r="F15" s="26"/>
      <c r="G15" s="39">
        <f>G16+G27</f>
        <v>13708</v>
      </c>
      <c r="H15" s="39">
        <f t="shared" si="0"/>
        <v>-476.89999999999964</v>
      </c>
      <c r="I15" s="40">
        <f>I16+I27</f>
        <v>13231.1</v>
      </c>
      <c r="J15" s="31">
        <f>J16+J27</f>
        <v>14158</v>
      </c>
      <c r="K15" s="31">
        <f t="shared" si="1"/>
        <v>674</v>
      </c>
      <c r="L15" s="31">
        <f>L16+L27</f>
        <v>14832</v>
      </c>
      <c r="M15" s="31">
        <f>M16+M27</f>
        <v>7067</v>
      </c>
    </row>
    <row r="16" spans="1:13" ht="15">
      <c r="A16" s="75" t="s">
        <v>36</v>
      </c>
      <c r="B16" s="25">
        <v>914</v>
      </c>
      <c r="C16" s="26" t="s">
        <v>18</v>
      </c>
      <c r="D16" s="26" t="s">
        <v>21</v>
      </c>
      <c r="E16" s="25" t="s">
        <v>37</v>
      </c>
      <c r="F16" s="26"/>
      <c r="G16" s="39">
        <f>G17</f>
        <v>12810</v>
      </c>
      <c r="H16" s="39">
        <f t="shared" si="0"/>
        <v>421.10000000000036</v>
      </c>
      <c r="I16" s="40">
        <f>I17</f>
        <v>13231.1</v>
      </c>
      <c r="J16" s="31">
        <f>J17</f>
        <v>13230</v>
      </c>
      <c r="K16" s="31">
        <f t="shared" si="1"/>
        <v>1602</v>
      </c>
      <c r="L16" s="31">
        <f>L17</f>
        <v>14832</v>
      </c>
      <c r="M16" s="31">
        <f>M17+M21+M24</f>
        <v>6265</v>
      </c>
    </row>
    <row r="17" spans="1:13" ht="60">
      <c r="A17" s="76" t="s">
        <v>171</v>
      </c>
      <c r="B17" s="25">
        <v>914</v>
      </c>
      <c r="C17" s="26" t="s">
        <v>18</v>
      </c>
      <c r="D17" s="26" t="s">
        <v>21</v>
      </c>
      <c r="E17" s="25" t="s">
        <v>37</v>
      </c>
      <c r="F17" s="25">
        <v>100</v>
      </c>
      <c r="G17" s="39">
        <v>12810</v>
      </c>
      <c r="H17" s="39">
        <f t="shared" si="0"/>
        <v>421.10000000000036</v>
      </c>
      <c r="I17" s="40">
        <v>13231.1</v>
      </c>
      <c r="J17" s="31">
        <v>13230</v>
      </c>
      <c r="K17" s="31">
        <f t="shared" si="1"/>
        <v>1602</v>
      </c>
      <c r="L17" s="31">
        <v>14832</v>
      </c>
      <c r="M17" s="31">
        <f>M18+M20</f>
        <v>3637</v>
      </c>
    </row>
    <row r="18" spans="1:13" ht="15">
      <c r="A18" s="76" t="s">
        <v>172</v>
      </c>
      <c r="B18" s="25">
        <v>914</v>
      </c>
      <c r="C18" s="26" t="s">
        <v>18</v>
      </c>
      <c r="D18" s="26" t="s">
        <v>21</v>
      </c>
      <c r="E18" s="25" t="s">
        <v>37</v>
      </c>
      <c r="F18" s="72">
        <v>120</v>
      </c>
      <c r="G18" s="39"/>
      <c r="H18" s="39"/>
      <c r="I18" s="40"/>
      <c r="J18" s="31"/>
      <c r="K18" s="31"/>
      <c r="L18" s="31"/>
      <c r="M18" s="31">
        <f>M19</f>
        <v>3592</v>
      </c>
    </row>
    <row r="19" spans="1:13" ht="15">
      <c r="A19" s="76" t="s">
        <v>173</v>
      </c>
      <c r="B19" s="25">
        <v>914</v>
      </c>
      <c r="C19" s="26" t="s">
        <v>18</v>
      </c>
      <c r="D19" s="26" t="s">
        <v>21</v>
      </c>
      <c r="E19" s="25" t="s">
        <v>37</v>
      </c>
      <c r="F19" s="72">
        <v>121</v>
      </c>
      <c r="G19" s="39"/>
      <c r="H19" s="39"/>
      <c r="I19" s="40"/>
      <c r="J19" s="31"/>
      <c r="K19" s="31"/>
      <c r="L19" s="31"/>
      <c r="M19" s="31">
        <v>3592</v>
      </c>
    </row>
    <row r="20" spans="1:13" ht="24" customHeight="1">
      <c r="A20" s="76" t="s">
        <v>186</v>
      </c>
      <c r="B20" s="25">
        <v>914</v>
      </c>
      <c r="C20" s="26" t="s">
        <v>18</v>
      </c>
      <c r="D20" s="26" t="s">
        <v>21</v>
      </c>
      <c r="E20" s="25" t="s">
        <v>37</v>
      </c>
      <c r="F20" s="72">
        <v>112</v>
      </c>
      <c r="G20" s="39"/>
      <c r="H20" s="39"/>
      <c r="I20" s="40"/>
      <c r="J20" s="31"/>
      <c r="K20" s="31"/>
      <c r="L20" s="31"/>
      <c r="M20" s="31">
        <v>45</v>
      </c>
    </row>
    <row r="21" spans="1:13" ht="15">
      <c r="A21" s="76" t="s">
        <v>174</v>
      </c>
      <c r="B21" s="25">
        <v>914</v>
      </c>
      <c r="C21" s="26" t="s">
        <v>18</v>
      </c>
      <c r="D21" s="26" t="s">
        <v>21</v>
      </c>
      <c r="E21" s="25" t="s">
        <v>37</v>
      </c>
      <c r="F21" s="72">
        <v>200</v>
      </c>
      <c r="G21" s="39"/>
      <c r="H21" s="39"/>
      <c r="I21" s="40"/>
      <c r="J21" s="31"/>
      <c r="K21" s="31"/>
      <c r="L21" s="31"/>
      <c r="M21" s="31">
        <f>M22</f>
        <v>2613</v>
      </c>
    </row>
    <row r="22" spans="1:13" ht="30">
      <c r="A22" s="76" t="s">
        <v>175</v>
      </c>
      <c r="B22" s="25">
        <v>914</v>
      </c>
      <c r="C22" s="26" t="s">
        <v>18</v>
      </c>
      <c r="D22" s="26" t="s">
        <v>21</v>
      </c>
      <c r="E22" s="25" t="s">
        <v>37</v>
      </c>
      <c r="F22" s="72">
        <v>240</v>
      </c>
      <c r="G22" s="39"/>
      <c r="H22" s="39"/>
      <c r="I22" s="40"/>
      <c r="J22" s="31"/>
      <c r="K22" s="31"/>
      <c r="L22" s="31"/>
      <c r="M22" s="31">
        <f>M23</f>
        <v>2613</v>
      </c>
    </row>
    <row r="23" spans="1:13" ht="30">
      <c r="A23" s="76" t="s">
        <v>176</v>
      </c>
      <c r="B23" s="25">
        <v>914</v>
      </c>
      <c r="C23" s="26" t="s">
        <v>18</v>
      </c>
      <c r="D23" s="26" t="s">
        <v>21</v>
      </c>
      <c r="E23" s="25" t="s">
        <v>37</v>
      </c>
      <c r="F23" s="72">
        <v>244</v>
      </c>
      <c r="G23" s="64"/>
      <c r="H23" s="39"/>
      <c r="I23" s="40"/>
      <c r="J23" s="31"/>
      <c r="K23" s="31"/>
      <c r="L23" s="31"/>
      <c r="M23" s="31">
        <v>2613</v>
      </c>
    </row>
    <row r="24" spans="1:13" ht="15">
      <c r="A24" s="76" t="s">
        <v>177</v>
      </c>
      <c r="B24" s="63">
        <v>914</v>
      </c>
      <c r="C24" s="26" t="s">
        <v>18</v>
      </c>
      <c r="D24" s="26" t="s">
        <v>21</v>
      </c>
      <c r="E24" s="25" t="s">
        <v>37</v>
      </c>
      <c r="F24" s="72">
        <v>800</v>
      </c>
      <c r="G24" s="64"/>
      <c r="H24" s="39"/>
      <c r="I24" s="40"/>
      <c r="J24" s="31"/>
      <c r="K24" s="31"/>
      <c r="L24" s="31"/>
      <c r="M24" s="31">
        <f>M25</f>
        <v>15</v>
      </c>
    </row>
    <row r="25" spans="1:13" ht="15">
      <c r="A25" s="76" t="s">
        <v>178</v>
      </c>
      <c r="B25" s="63">
        <v>914</v>
      </c>
      <c r="C25" s="26" t="s">
        <v>18</v>
      </c>
      <c r="D25" s="26" t="s">
        <v>21</v>
      </c>
      <c r="E25" s="25" t="s">
        <v>37</v>
      </c>
      <c r="F25" s="72">
        <v>850</v>
      </c>
      <c r="G25" s="64"/>
      <c r="H25" s="39"/>
      <c r="I25" s="40"/>
      <c r="J25" s="31"/>
      <c r="K25" s="31"/>
      <c r="L25" s="31"/>
      <c r="M25" s="31">
        <f>M26</f>
        <v>15</v>
      </c>
    </row>
    <row r="26" spans="1:13" ht="15">
      <c r="A26" s="76" t="s">
        <v>179</v>
      </c>
      <c r="B26" s="63">
        <v>914</v>
      </c>
      <c r="C26" s="26" t="s">
        <v>18</v>
      </c>
      <c r="D26" s="26" t="s">
        <v>21</v>
      </c>
      <c r="E26" s="25" t="s">
        <v>37</v>
      </c>
      <c r="F26" s="72">
        <v>852</v>
      </c>
      <c r="G26" s="64"/>
      <c r="H26" s="39"/>
      <c r="I26" s="40"/>
      <c r="J26" s="31"/>
      <c r="K26" s="31"/>
      <c r="L26" s="31"/>
      <c r="M26" s="31">
        <v>15</v>
      </c>
    </row>
    <row r="27" spans="1:13" ht="30">
      <c r="A27" s="91" t="s">
        <v>39</v>
      </c>
      <c r="B27" s="25">
        <v>914</v>
      </c>
      <c r="C27" s="26" t="s">
        <v>18</v>
      </c>
      <c r="D27" s="69" t="s">
        <v>21</v>
      </c>
      <c r="E27" s="70" t="s">
        <v>40</v>
      </c>
      <c r="F27" s="69"/>
      <c r="G27" s="39">
        <f>G30</f>
        <v>898</v>
      </c>
      <c r="H27" s="39">
        <f>I27-G27</f>
        <v>-898</v>
      </c>
      <c r="I27" s="40">
        <f>I30</f>
        <v>0</v>
      </c>
      <c r="J27" s="31">
        <f>J30</f>
        <v>928</v>
      </c>
      <c r="K27" s="31">
        <f>L27-J27</f>
        <v>-928</v>
      </c>
      <c r="L27" s="31">
        <f>L30</f>
        <v>0</v>
      </c>
      <c r="M27" s="31">
        <f>M28</f>
        <v>802</v>
      </c>
    </row>
    <row r="28" spans="1:13" ht="60">
      <c r="A28" s="76" t="s">
        <v>171</v>
      </c>
      <c r="B28" s="25">
        <v>914</v>
      </c>
      <c r="C28" s="26" t="s">
        <v>18</v>
      </c>
      <c r="D28" s="26" t="s">
        <v>21</v>
      </c>
      <c r="E28" s="25" t="s">
        <v>40</v>
      </c>
      <c r="F28" s="25">
        <v>100</v>
      </c>
      <c r="G28" s="39"/>
      <c r="H28" s="39"/>
      <c r="I28" s="40"/>
      <c r="J28" s="31"/>
      <c r="K28" s="31"/>
      <c r="L28" s="31"/>
      <c r="M28" s="31">
        <f>M29</f>
        <v>802</v>
      </c>
    </row>
    <row r="29" spans="1:13" ht="15">
      <c r="A29" s="76" t="s">
        <v>172</v>
      </c>
      <c r="B29" s="25">
        <v>914</v>
      </c>
      <c r="C29" s="26" t="s">
        <v>18</v>
      </c>
      <c r="D29" s="26" t="s">
        <v>21</v>
      </c>
      <c r="E29" s="25" t="s">
        <v>40</v>
      </c>
      <c r="F29" s="72">
        <v>120</v>
      </c>
      <c r="G29" s="39"/>
      <c r="H29" s="39"/>
      <c r="I29" s="40"/>
      <c r="J29" s="31"/>
      <c r="K29" s="31"/>
      <c r="L29" s="31"/>
      <c r="M29" s="31">
        <f>M30</f>
        <v>802</v>
      </c>
    </row>
    <row r="30" spans="1:13" ht="15">
      <c r="A30" s="76" t="s">
        <v>173</v>
      </c>
      <c r="B30" s="25">
        <v>914</v>
      </c>
      <c r="C30" s="26" t="s">
        <v>18</v>
      </c>
      <c r="D30" s="26" t="s">
        <v>21</v>
      </c>
      <c r="E30" s="25" t="s">
        <v>40</v>
      </c>
      <c r="F30" s="72">
        <v>121</v>
      </c>
      <c r="G30" s="39">
        <v>898</v>
      </c>
      <c r="H30" s="39">
        <f aca="true" t="shared" si="2" ref="H30:H39">I30-G30</f>
        <v>-898</v>
      </c>
      <c r="I30" s="40"/>
      <c r="J30" s="31">
        <v>928</v>
      </c>
      <c r="K30" s="31">
        <f aca="true" t="shared" si="3" ref="K30:K39">L30-J30</f>
        <v>-928</v>
      </c>
      <c r="L30" s="31"/>
      <c r="M30" s="31">
        <v>802</v>
      </c>
    </row>
    <row r="31" spans="1:13" ht="15" hidden="1">
      <c r="A31" s="71" t="s">
        <v>42</v>
      </c>
      <c r="B31" s="2">
        <v>914</v>
      </c>
      <c r="C31" s="14" t="s">
        <v>18</v>
      </c>
      <c r="D31" s="14" t="s">
        <v>22</v>
      </c>
      <c r="E31" s="2" t="s">
        <v>43</v>
      </c>
      <c r="F31" s="14" t="s">
        <v>32</v>
      </c>
      <c r="G31" s="37">
        <f>G32</f>
        <v>359</v>
      </c>
      <c r="H31" s="37">
        <f t="shared" si="2"/>
        <v>-359</v>
      </c>
      <c r="I31" s="44">
        <f aca="true" t="shared" si="4" ref="I31:J33">I32</f>
        <v>0</v>
      </c>
      <c r="J31" s="30">
        <f t="shared" si="4"/>
        <v>0</v>
      </c>
      <c r="K31" s="41">
        <f t="shared" si="3"/>
        <v>0</v>
      </c>
      <c r="L31" s="30">
        <f aca="true" t="shared" si="5" ref="L31:M33">L32</f>
        <v>0</v>
      </c>
      <c r="M31" s="30">
        <f t="shared" si="5"/>
        <v>0</v>
      </c>
    </row>
    <row r="32" spans="1:13" ht="45" hidden="1">
      <c r="A32" s="75" t="s">
        <v>33</v>
      </c>
      <c r="B32" s="25">
        <v>914</v>
      </c>
      <c r="C32" s="26" t="s">
        <v>18</v>
      </c>
      <c r="D32" s="26" t="s">
        <v>22</v>
      </c>
      <c r="E32" s="25" t="s">
        <v>34</v>
      </c>
      <c r="F32" s="26" t="s">
        <v>20</v>
      </c>
      <c r="G32" s="39">
        <f>G33</f>
        <v>359</v>
      </c>
      <c r="H32" s="39">
        <f t="shared" si="2"/>
        <v>-359</v>
      </c>
      <c r="I32" s="45">
        <f t="shared" si="4"/>
        <v>0</v>
      </c>
      <c r="J32" s="29">
        <f t="shared" si="4"/>
        <v>0</v>
      </c>
      <c r="K32" s="31">
        <f t="shared" si="3"/>
        <v>0</v>
      </c>
      <c r="L32" s="29">
        <f t="shared" si="5"/>
        <v>0</v>
      </c>
      <c r="M32" s="29">
        <f t="shared" si="5"/>
        <v>0</v>
      </c>
    </row>
    <row r="33" spans="1:13" ht="30" customHeight="1" hidden="1">
      <c r="A33" s="75" t="s">
        <v>44</v>
      </c>
      <c r="B33" s="25">
        <v>914</v>
      </c>
      <c r="C33" s="26" t="s">
        <v>18</v>
      </c>
      <c r="D33" s="26" t="s">
        <v>22</v>
      </c>
      <c r="E33" s="25" t="s">
        <v>45</v>
      </c>
      <c r="F33" s="26" t="s">
        <v>20</v>
      </c>
      <c r="G33" s="39">
        <f>G34</f>
        <v>359</v>
      </c>
      <c r="H33" s="39">
        <f t="shared" si="2"/>
        <v>-359</v>
      </c>
      <c r="I33" s="45">
        <f t="shared" si="4"/>
        <v>0</v>
      </c>
      <c r="J33" s="29">
        <f t="shared" si="4"/>
        <v>0</v>
      </c>
      <c r="K33" s="31">
        <f t="shared" si="3"/>
        <v>0</v>
      </c>
      <c r="L33" s="29">
        <f t="shared" si="5"/>
        <v>0</v>
      </c>
      <c r="M33" s="29">
        <f t="shared" si="5"/>
        <v>0</v>
      </c>
    </row>
    <row r="34" spans="1:13" ht="15" hidden="1">
      <c r="A34" s="75" t="s">
        <v>35</v>
      </c>
      <c r="B34" s="25">
        <v>914</v>
      </c>
      <c r="C34" s="26" t="s">
        <v>18</v>
      </c>
      <c r="D34" s="26" t="s">
        <v>22</v>
      </c>
      <c r="E34" s="25" t="s">
        <v>45</v>
      </c>
      <c r="F34" s="26">
        <v>500</v>
      </c>
      <c r="G34" s="39">
        <v>359</v>
      </c>
      <c r="H34" s="39">
        <f t="shared" si="2"/>
        <v>-359</v>
      </c>
      <c r="I34" s="45"/>
      <c r="J34" s="29"/>
      <c r="K34" s="31">
        <f t="shared" si="3"/>
        <v>0</v>
      </c>
      <c r="L34" s="29"/>
      <c r="M34" s="29"/>
    </row>
    <row r="35" spans="1:13" ht="28.5">
      <c r="A35" s="71" t="s">
        <v>195</v>
      </c>
      <c r="B35" s="2">
        <v>914</v>
      </c>
      <c r="C35" s="14" t="s">
        <v>19</v>
      </c>
      <c r="D35" s="14"/>
      <c r="E35" s="14"/>
      <c r="F35" s="14"/>
      <c r="G35" s="37">
        <f>G36</f>
        <v>190</v>
      </c>
      <c r="H35" s="37">
        <f t="shared" si="2"/>
        <v>-140</v>
      </c>
      <c r="I35" s="44">
        <f aca="true" t="shared" si="6" ref="I35:J38">I36</f>
        <v>50</v>
      </c>
      <c r="J35" s="30">
        <f t="shared" si="6"/>
        <v>196</v>
      </c>
      <c r="K35" s="41">
        <f t="shared" si="3"/>
        <v>-141</v>
      </c>
      <c r="L35" s="30">
        <f aca="true" t="shared" si="7" ref="L35:M37">L36</f>
        <v>55</v>
      </c>
      <c r="M35" s="30">
        <f t="shared" si="7"/>
        <v>300</v>
      </c>
    </row>
    <row r="36" spans="1:13" ht="33.75" customHeight="1">
      <c r="A36" s="75" t="s">
        <v>156</v>
      </c>
      <c r="B36" s="25">
        <v>914</v>
      </c>
      <c r="C36" s="26" t="s">
        <v>19</v>
      </c>
      <c r="D36" s="26" t="s">
        <v>25</v>
      </c>
      <c r="E36" s="25"/>
      <c r="F36" s="26"/>
      <c r="G36" s="39">
        <f>G37</f>
        <v>190</v>
      </c>
      <c r="H36" s="39">
        <f t="shared" si="2"/>
        <v>-140</v>
      </c>
      <c r="I36" s="45">
        <f t="shared" si="6"/>
        <v>50</v>
      </c>
      <c r="J36" s="29">
        <f t="shared" si="6"/>
        <v>196</v>
      </c>
      <c r="K36" s="31">
        <f t="shared" si="3"/>
        <v>-141</v>
      </c>
      <c r="L36" s="29">
        <f t="shared" si="7"/>
        <v>55</v>
      </c>
      <c r="M36" s="29">
        <f t="shared" si="7"/>
        <v>300</v>
      </c>
    </row>
    <row r="37" spans="1:13" ht="45.75" customHeight="1">
      <c r="A37" s="75" t="s">
        <v>168</v>
      </c>
      <c r="B37" s="25">
        <v>914</v>
      </c>
      <c r="C37" s="26" t="s">
        <v>19</v>
      </c>
      <c r="D37" s="26" t="s">
        <v>25</v>
      </c>
      <c r="E37" s="25" t="s">
        <v>67</v>
      </c>
      <c r="F37" s="26"/>
      <c r="G37" s="39">
        <f>G38</f>
        <v>190</v>
      </c>
      <c r="H37" s="39">
        <f t="shared" si="2"/>
        <v>-140</v>
      </c>
      <c r="I37" s="45">
        <f t="shared" si="6"/>
        <v>50</v>
      </c>
      <c r="J37" s="29">
        <f t="shared" si="6"/>
        <v>196</v>
      </c>
      <c r="K37" s="31">
        <f t="shared" si="3"/>
        <v>-141</v>
      </c>
      <c r="L37" s="29">
        <f t="shared" si="7"/>
        <v>55</v>
      </c>
      <c r="M37" s="29">
        <f t="shared" si="7"/>
        <v>300</v>
      </c>
    </row>
    <row r="38" spans="1:13" ht="45">
      <c r="A38" s="75" t="s">
        <v>68</v>
      </c>
      <c r="B38" s="25">
        <v>914</v>
      </c>
      <c r="C38" s="26" t="s">
        <v>19</v>
      </c>
      <c r="D38" s="26" t="s">
        <v>25</v>
      </c>
      <c r="E38" s="25" t="s">
        <v>79</v>
      </c>
      <c r="F38" s="26"/>
      <c r="G38" s="39">
        <f>G39</f>
        <v>190</v>
      </c>
      <c r="H38" s="39">
        <f t="shared" si="2"/>
        <v>-140</v>
      </c>
      <c r="I38" s="45">
        <f t="shared" si="6"/>
        <v>50</v>
      </c>
      <c r="J38" s="29">
        <f t="shared" si="6"/>
        <v>196</v>
      </c>
      <c r="K38" s="31">
        <f t="shared" si="3"/>
        <v>-141</v>
      </c>
      <c r="L38" s="29">
        <f>L39</f>
        <v>55</v>
      </c>
      <c r="M38" s="29">
        <v>300</v>
      </c>
    </row>
    <row r="39" spans="1:13" ht="15">
      <c r="A39" s="76" t="s">
        <v>174</v>
      </c>
      <c r="B39" s="25">
        <v>914</v>
      </c>
      <c r="C39" s="26" t="s">
        <v>19</v>
      </c>
      <c r="D39" s="26" t="s">
        <v>25</v>
      </c>
      <c r="E39" s="25" t="s">
        <v>79</v>
      </c>
      <c r="F39" s="72">
        <v>200</v>
      </c>
      <c r="G39" s="39">
        <v>190</v>
      </c>
      <c r="H39" s="39">
        <f t="shared" si="2"/>
        <v>-140</v>
      </c>
      <c r="I39" s="45">
        <v>50</v>
      </c>
      <c r="J39" s="29">
        <v>196</v>
      </c>
      <c r="K39" s="31">
        <f t="shared" si="3"/>
        <v>-141</v>
      </c>
      <c r="L39" s="29">
        <v>55</v>
      </c>
      <c r="M39" s="29">
        <v>300</v>
      </c>
    </row>
    <row r="40" spans="1:13" ht="30">
      <c r="A40" s="76" t="s">
        <v>175</v>
      </c>
      <c r="B40" s="25">
        <v>914</v>
      </c>
      <c r="C40" s="26" t="s">
        <v>19</v>
      </c>
      <c r="D40" s="26" t="s">
        <v>25</v>
      </c>
      <c r="E40" s="25" t="s">
        <v>79</v>
      </c>
      <c r="F40" s="72">
        <v>240</v>
      </c>
      <c r="G40" s="39"/>
      <c r="H40" s="39"/>
      <c r="I40" s="45"/>
      <c r="J40" s="29"/>
      <c r="K40" s="31"/>
      <c r="L40" s="29"/>
      <c r="M40" s="29">
        <f>M41</f>
        <v>300</v>
      </c>
    </row>
    <row r="41" spans="1:13" ht="30">
      <c r="A41" s="76" t="s">
        <v>176</v>
      </c>
      <c r="B41" s="25">
        <v>914</v>
      </c>
      <c r="C41" s="26" t="s">
        <v>19</v>
      </c>
      <c r="D41" s="26" t="s">
        <v>25</v>
      </c>
      <c r="E41" s="25" t="s">
        <v>79</v>
      </c>
      <c r="F41" s="72">
        <v>244</v>
      </c>
      <c r="G41" s="39"/>
      <c r="H41" s="39"/>
      <c r="I41" s="45"/>
      <c r="J41" s="29"/>
      <c r="K41" s="31"/>
      <c r="L41" s="29"/>
      <c r="M41" s="29">
        <v>300</v>
      </c>
    </row>
    <row r="42" spans="1:13" ht="18.75" customHeight="1">
      <c r="A42" s="71" t="s">
        <v>1</v>
      </c>
      <c r="B42" s="2">
        <v>914</v>
      </c>
      <c r="C42" s="14" t="s">
        <v>24</v>
      </c>
      <c r="D42" s="14"/>
      <c r="E42" s="2"/>
      <c r="F42" s="14"/>
      <c r="G42" s="37" t="e">
        <f>G43+G81</f>
        <v>#REF!</v>
      </c>
      <c r="H42" s="37" t="e">
        <f>I42-G42</f>
        <v>#REF!</v>
      </c>
      <c r="I42" s="44" t="e">
        <f>I43+I81</f>
        <v>#REF!</v>
      </c>
      <c r="J42" s="30" t="e">
        <f>J43+J81</f>
        <v>#REF!</v>
      </c>
      <c r="K42" s="41" t="e">
        <f>L42-J42</f>
        <v>#REF!</v>
      </c>
      <c r="L42" s="30" t="e">
        <f>L43+L81</f>
        <v>#REF!</v>
      </c>
      <c r="M42" s="30">
        <f>M47+M51+M56</f>
        <v>12485</v>
      </c>
    </row>
    <row r="43" spans="1:13" s="82" customFormat="1" ht="15" customHeight="1" hidden="1">
      <c r="A43" s="92" t="s">
        <v>2</v>
      </c>
      <c r="B43" s="57">
        <v>914</v>
      </c>
      <c r="C43" s="58" t="s">
        <v>24</v>
      </c>
      <c r="D43" s="58" t="s">
        <v>19</v>
      </c>
      <c r="E43" s="57" t="s">
        <v>31</v>
      </c>
      <c r="F43" s="58" t="s">
        <v>20</v>
      </c>
      <c r="G43" s="59">
        <f>G44</f>
        <v>111</v>
      </c>
      <c r="H43" s="59">
        <f>I43-G43</f>
        <v>-83</v>
      </c>
      <c r="I43" s="60">
        <f aca="true" t="shared" si="8" ref="I43:J45">I44</f>
        <v>28</v>
      </c>
      <c r="J43" s="61">
        <f t="shared" si="8"/>
        <v>115</v>
      </c>
      <c r="K43" s="61">
        <f>L43-J43</f>
        <v>-15</v>
      </c>
      <c r="L43" s="61">
        <f>L44</f>
        <v>100</v>
      </c>
      <c r="M43" s="41"/>
    </row>
    <row r="44" spans="1:13" s="82" customFormat="1" ht="15" customHeight="1" hidden="1">
      <c r="A44" s="80" t="s">
        <v>2</v>
      </c>
      <c r="B44" s="46">
        <v>914</v>
      </c>
      <c r="C44" s="47" t="s">
        <v>24</v>
      </c>
      <c r="D44" s="47" t="s">
        <v>19</v>
      </c>
      <c r="E44" s="46" t="s">
        <v>3</v>
      </c>
      <c r="F44" s="47" t="s">
        <v>20</v>
      </c>
      <c r="G44" s="48">
        <f>G45</f>
        <v>111</v>
      </c>
      <c r="H44" s="48">
        <f>I44-G44</f>
        <v>-83</v>
      </c>
      <c r="I44" s="62">
        <f t="shared" si="8"/>
        <v>28</v>
      </c>
      <c r="J44" s="51">
        <f t="shared" si="8"/>
        <v>115</v>
      </c>
      <c r="K44" s="51">
        <f>L44-J44</f>
        <v>-15</v>
      </c>
      <c r="L44" s="51">
        <f>L45</f>
        <v>100</v>
      </c>
      <c r="M44" s="31"/>
    </row>
    <row r="45" spans="1:13" s="82" customFormat="1" ht="15" customHeight="1" hidden="1">
      <c r="A45" s="80" t="s">
        <v>165</v>
      </c>
      <c r="B45" s="47" t="s">
        <v>63</v>
      </c>
      <c r="C45" s="47" t="s">
        <v>24</v>
      </c>
      <c r="D45" s="47" t="s">
        <v>19</v>
      </c>
      <c r="E45" s="46" t="s">
        <v>166</v>
      </c>
      <c r="F45" s="47" t="s">
        <v>20</v>
      </c>
      <c r="G45" s="48">
        <f>G46</f>
        <v>111</v>
      </c>
      <c r="H45" s="48">
        <f>I45-G45</f>
        <v>-83</v>
      </c>
      <c r="I45" s="49">
        <f t="shared" si="8"/>
        <v>28</v>
      </c>
      <c r="J45" s="50">
        <f t="shared" si="8"/>
        <v>115</v>
      </c>
      <c r="K45" s="51">
        <f>L45-J45</f>
        <v>-15</v>
      </c>
      <c r="L45" s="50">
        <f>L46</f>
        <v>100</v>
      </c>
      <c r="M45" s="29"/>
    </row>
    <row r="46" spans="1:13" s="82" customFormat="1" ht="15" customHeight="1" hidden="1">
      <c r="A46" s="80" t="s">
        <v>35</v>
      </c>
      <c r="B46" s="47" t="s">
        <v>63</v>
      </c>
      <c r="C46" s="47" t="s">
        <v>24</v>
      </c>
      <c r="D46" s="47" t="s">
        <v>19</v>
      </c>
      <c r="E46" s="46" t="s">
        <v>166</v>
      </c>
      <c r="F46" s="47">
        <v>500</v>
      </c>
      <c r="G46" s="48">
        <v>111</v>
      </c>
      <c r="H46" s="48">
        <f>I46-G46</f>
        <v>-83</v>
      </c>
      <c r="I46" s="49">
        <v>28</v>
      </c>
      <c r="J46" s="50">
        <v>115</v>
      </c>
      <c r="K46" s="51">
        <f>L46-J46</f>
        <v>-15</v>
      </c>
      <c r="L46" s="50">
        <v>100</v>
      </c>
      <c r="M46" s="29"/>
    </row>
    <row r="47" spans="1:13" s="82" customFormat="1" ht="15" customHeight="1">
      <c r="A47" s="71" t="s">
        <v>203</v>
      </c>
      <c r="B47" s="100" t="s">
        <v>63</v>
      </c>
      <c r="C47" s="100" t="s">
        <v>24</v>
      </c>
      <c r="D47" s="100" t="s">
        <v>18</v>
      </c>
      <c r="E47" s="101"/>
      <c r="F47" s="102"/>
      <c r="G47" s="48"/>
      <c r="H47" s="48"/>
      <c r="I47" s="49"/>
      <c r="J47" s="50"/>
      <c r="K47" s="51"/>
      <c r="L47" s="50"/>
      <c r="M47" s="30">
        <f>M48</f>
        <v>460</v>
      </c>
    </row>
    <row r="48" spans="1:13" s="82" customFormat="1" ht="15" customHeight="1">
      <c r="A48" s="75" t="s">
        <v>174</v>
      </c>
      <c r="B48" s="102" t="s">
        <v>63</v>
      </c>
      <c r="C48" s="102" t="s">
        <v>24</v>
      </c>
      <c r="D48" s="102" t="s">
        <v>18</v>
      </c>
      <c r="E48" s="101" t="s">
        <v>205</v>
      </c>
      <c r="F48" s="102" t="s">
        <v>206</v>
      </c>
      <c r="G48" s="48"/>
      <c r="H48" s="48"/>
      <c r="I48" s="49"/>
      <c r="J48" s="50"/>
      <c r="K48" s="51"/>
      <c r="L48" s="50"/>
      <c r="M48" s="29">
        <f>M49</f>
        <v>460</v>
      </c>
    </row>
    <row r="49" spans="1:13" s="82" customFormat="1" ht="15" customHeight="1">
      <c r="A49" s="76" t="s">
        <v>175</v>
      </c>
      <c r="B49" s="102" t="s">
        <v>63</v>
      </c>
      <c r="C49" s="102" t="s">
        <v>24</v>
      </c>
      <c r="D49" s="102" t="s">
        <v>18</v>
      </c>
      <c r="E49" s="101" t="s">
        <v>205</v>
      </c>
      <c r="F49" s="102" t="s">
        <v>207</v>
      </c>
      <c r="G49" s="48"/>
      <c r="H49" s="48"/>
      <c r="I49" s="49"/>
      <c r="J49" s="50"/>
      <c r="K49" s="51"/>
      <c r="L49" s="50"/>
      <c r="M49" s="29">
        <f>M50</f>
        <v>460</v>
      </c>
    </row>
    <row r="50" spans="1:13" s="82" customFormat="1" ht="29.25" customHeight="1">
      <c r="A50" s="76" t="s">
        <v>204</v>
      </c>
      <c r="B50" s="102" t="s">
        <v>63</v>
      </c>
      <c r="C50" s="102" t="s">
        <v>24</v>
      </c>
      <c r="D50" s="102" t="s">
        <v>18</v>
      </c>
      <c r="E50" s="101" t="s">
        <v>205</v>
      </c>
      <c r="F50" s="102" t="s">
        <v>208</v>
      </c>
      <c r="G50" s="48"/>
      <c r="H50" s="48"/>
      <c r="I50" s="49"/>
      <c r="J50" s="50"/>
      <c r="K50" s="51"/>
      <c r="L50" s="50"/>
      <c r="M50" s="29">
        <v>460</v>
      </c>
    </row>
    <row r="51" spans="1:13" s="82" customFormat="1" ht="29.25" customHeight="1">
      <c r="A51" s="96" t="s">
        <v>229</v>
      </c>
      <c r="B51" s="102" t="s">
        <v>63</v>
      </c>
      <c r="C51" s="102" t="s">
        <v>24</v>
      </c>
      <c r="D51" s="102" t="s">
        <v>23</v>
      </c>
      <c r="E51" s="101"/>
      <c r="F51" s="102"/>
      <c r="G51" s="48"/>
      <c r="H51" s="48"/>
      <c r="I51" s="49"/>
      <c r="J51" s="50"/>
      <c r="K51" s="51"/>
      <c r="L51" s="50"/>
      <c r="M51" s="30">
        <f>M52</f>
        <v>800</v>
      </c>
    </row>
    <row r="52" spans="1:13" s="82" customFormat="1" ht="29.25" customHeight="1">
      <c r="A52" s="75" t="s">
        <v>76</v>
      </c>
      <c r="B52" s="25">
        <v>914</v>
      </c>
      <c r="C52" s="26" t="s">
        <v>24</v>
      </c>
      <c r="D52" s="26" t="s">
        <v>23</v>
      </c>
      <c r="E52" s="25" t="s">
        <v>226</v>
      </c>
      <c r="F52" s="26"/>
      <c r="G52" s="48"/>
      <c r="H52" s="48"/>
      <c r="I52" s="49"/>
      <c r="J52" s="50"/>
      <c r="K52" s="51"/>
      <c r="L52" s="50"/>
      <c r="M52" s="29">
        <f>M53</f>
        <v>800</v>
      </c>
    </row>
    <row r="53" spans="1:13" s="82" customFormat="1" ht="29.25" customHeight="1">
      <c r="A53" s="76" t="s">
        <v>174</v>
      </c>
      <c r="B53" s="25">
        <v>914</v>
      </c>
      <c r="C53" s="26" t="s">
        <v>24</v>
      </c>
      <c r="D53" s="26" t="s">
        <v>23</v>
      </c>
      <c r="E53" s="25" t="s">
        <v>226</v>
      </c>
      <c r="F53" s="72">
        <v>200</v>
      </c>
      <c r="G53" s="48"/>
      <c r="H53" s="48"/>
      <c r="I53" s="49"/>
      <c r="J53" s="50"/>
      <c r="K53" s="51"/>
      <c r="L53" s="50"/>
      <c r="M53" s="29">
        <f>M54</f>
        <v>800</v>
      </c>
    </row>
    <row r="54" spans="1:13" s="82" customFormat="1" ht="29.25" customHeight="1">
      <c r="A54" s="76" t="s">
        <v>175</v>
      </c>
      <c r="B54" s="25">
        <v>914</v>
      </c>
      <c r="C54" s="26" t="s">
        <v>24</v>
      </c>
      <c r="D54" s="26" t="s">
        <v>23</v>
      </c>
      <c r="E54" s="25" t="s">
        <v>226</v>
      </c>
      <c r="F54" s="72">
        <v>240</v>
      </c>
      <c r="G54" s="48"/>
      <c r="H54" s="48"/>
      <c r="I54" s="49"/>
      <c r="J54" s="50"/>
      <c r="K54" s="51"/>
      <c r="L54" s="50"/>
      <c r="M54" s="29">
        <f>M55</f>
        <v>800</v>
      </c>
    </row>
    <row r="55" spans="1:13" s="82" customFormat="1" ht="29.25" customHeight="1">
      <c r="A55" s="76" t="s">
        <v>176</v>
      </c>
      <c r="B55" s="25">
        <v>914</v>
      </c>
      <c r="C55" s="26" t="s">
        <v>24</v>
      </c>
      <c r="D55" s="26" t="s">
        <v>23</v>
      </c>
      <c r="E55" s="25" t="s">
        <v>226</v>
      </c>
      <c r="F55" s="72">
        <v>244</v>
      </c>
      <c r="G55" s="48"/>
      <c r="H55" s="48"/>
      <c r="I55" s="49"/>
      <c r="J55" s="50"/>
      <c r="K55" s="51"/>
      <c r="L55" s="50"/>
      <c r="M55" s="29">
        <v>800</v>
      </c>
    </row>
    <row r="56" spans="1:13" ht="21.75" customHeight="1">
      <c r="A56" s="71" t="s">
        <v>2</v>
      </c>
      <c r="B56" s="2">
        <v>914</v>
      </c>
      <c r="C56" s="14" t="s">
        <v>24</v>
      </c>
      <c r="D56" s="14" t="s">
        <v>19</v>
      </c>
      <c r="E56" s="2"/>
      <c r="F56" s="14"/>
      <c r="G56" s="37"/>
      <c r="H56" s="37"/>
      <c r="I56" s="44"/>
      <c r="J56" s="30"/>
      <c r="K56" s="41"/>
      <c r="L56" s="30"/>
      <c r="M56" s="30">
        <f>M57+M61+M65+M69+M73+M77</f>
        <v>11225</v>
      </c>
    </row>
    <row r="57" spans="1:13" ht="17.25" customHeight="1">
      <c r="A57" s="71" t="s">
        <v>76</v>
      </c>
      <c r="B57" s="25">
        <v>914</v>
      </c>
      <c r="C57" s="26" t="s">
        <v>24</v>
      </c>
      <c r="D57" s="26" t="s">
        <v>19</v>
      </c>
      <c r="E57" s="25" t="s">
        <v>226</v>
      </c>
      <c r="F57" s="26"/>
      <c r="G57" s="37"/>
      <c r="H57" s="37"/>
      <c r="I57" s="44"/>
      <c r="J57" s="30"/>
      <c r="K57" s="41"/>
      <c r="L57" s="30"/>
      <c r="M57" s="29">
        <f>M58</f>
        <v>1000</v>
      </c>
    </row>
    <row r="58" spans="1:13" ht="21.75" customHeight="1">
      <c r="A58" s="76" t="s">
        <v>174</v>
      </c>
      <c r="B58" s="25">
        <v>914</v>
      </c>
      <c r="C58" s="26" t="s">
        <v>24</v>
      </c>
      <c r="D58" s="26" t="s">
        <v>19</v>
      </c>
      <c r="E58" s="25" t="s">
        <v>226</v>
      </c>
      <c r="F58" s="72">
        <v>200</v>
      </c>
      <c r="G58" s="37"/>
      <c r="H58" s="37"/>
      <c r="I58" s="44"/>
      <c r="J58" s="30"/>
      <c r="K58" s="41"/>
      <c r="L58" s="30"/>
      <c r="M58" s="29">
        <f>M59</f>
        <v>1000</v>
      </c>
    </row>
    <row r="59" spans="1:13" ht="25.5" customHeight="1">
      <c r="A59" s="76" t="s">
        <v>175</v>
      </c>
      <c r="B59" s="25">
        <v>914</v>
      </c>
      <c r="C59" s="26" t="s">
        <v>24</v>
      </c>
      <c r="D59" s="26" t="s">
        <v>19</v>
      </c>
      <c r="E59" s="25" t="s">
        <v>226</v>
      </c>
      <c r="F59" s="72">
        <v>240</v>
      </c>
      <c r="G59" s="37"/>
      <c r="H59" s="37"/>
      <c r="I59" s="44"/>
      <c r="J59" s="30"/>
      <c r="K59" s="41"/>
      <c r="L59" s="30"/>
      <c r="M59" s="29">
        <f>M60</f>
        <v>1000</v>
      </c>
    </row>
    <row r="60" spans="1:13" ht="25.5" customHeight="1">
      <c r="A60" s="76" t="s">
        <v>176</v>
      </c>
      <c r="B60" s="25">
        <v>914</v>
      </c>
      <c r="C60" s="26" t="s">
        <v>24</v>
      </c>
      <c r="D60" s="26" t="s">
        <v>19</v>
      </c>
      <c r="E60" s="25" t="s">
        <v>226</v>
      </c>
      <c r="F60" s="72">
        <v>244</v>
      </c>
      <c r="G60" s="37"/>
      <c r="H60" s="37"/>
      <c r="I60" s="44"/>
      <c r="J60" s="30"/>
      <c r="K60" s="41"/>
      <c r="L60" s="30"/>
      <c r="M60" s="29">
        <v>1000</v>
      </c>
    </row>
    <row r="61" spans="1:13" ht="15">
      <c r="A61" s="71" t="s">
        <v>190</v>
      </c>
      <c r="B61" s="25">
        <v>914</v>
      </c>
      <c r="C61" s="26" t="s">
        <v>24</v>
      </c>
      <c r="D61" s="26" t="s">
        <v>19</v>
      </c>
      <c r="E61" s="25" t="s">
        <v>189</v>
      </c>
      <c r="F61" s="26"/>
      <c r="G61" s="39"/>
      <c r="H61" s="39"/>
      <c r="I61" s="45"/>
      <c r="J61" s="29"/>
      <c r="K61" s="31"/>
      <c r="L61" s="29"/>
      <c r="M61" s="29">
        <f>M62</f>
        <v>1630</v>
      </c>
    </row>
    <row r="62" spans="1:13" ht="16.5" customHeight="1">
      <c r="A62" s="76" t="s">
        <v>174</v>
      </c>
      <c r="B62" s="25">
        <v>914</v>
      </c>
      <c r="C62" s="26" t="s">
        <v>24</v>
      </c>
      <c r="D62" s="26" t="s">
        <v>19</v>
      </c>
      <c r="E62" s="25" t="s">
        <v>189</v>
      </c>
      <c r="F62" s="72">
        <v>200</v>
      </c>
      <c r="G62" s="39"/>
      <c r="H62" s="39"/>
      <c r="I62" s="45"/>
      <c r="J62" s="29"/>
      <c r="K62" s="31"/>
      <c r="L62" s="29"/>
      <c r="M62" s="29">
        <f>M63</f>
        <v>1630</v>
      </c>
    </row>
    <row r="63" spans="1:13" ht="30">
      <c r="A63" s="76" t="s">
        <v>175</v>
      </c>
      <c r="B63" s="25">
        <v>914</v>
      </c>
      <c r="C63" s="26" t="s">
        <v>24</v>
      </c>
      <c r="D63" s="26" t="s">
        <v>19</v>
      </c>
      <c r="E63" s="25" t="s">
        <v>189</v>
      </c>
      <c r="F63" s="72">
        <v>240</v>
      </c>
      <c r="G63" s="39"/>
      <c r="H63" s="39"/>
      <c r="I63" s="45"/>
      <c r="J63" s="29"/>
      <c r="K63" s="31"/>
      <c r="L63" s="29"/>
      <c r="M63" s="29">
        <f>M64</f>
        <v>1630</v>
      </c>
    </row>
    <row r="64" spans="1:13" ht="30">
      <c r="A64" s="76" t="s">
        <v>176</v>
      </c>
      <c r="B64" s="25">
        <v>914</v>
      </c>
      <c r="C64" s="26" t="s">
        <v>24</v>
      </c>
      <c r="D64" s="26" t="s">
        <v>19</v>
      </c>
      <c r="E64" s="25" t="s">
        <v>189</v>
      </c>
      <c r="F64" s="72">
        <v>244</v>
      </c>
      <c r="G64" s="39"/>
      <c r="H64" s="39"/>
      <c r="I64" s="45"/>
      <c r="J64" s="29"/>
      <c r="K64" s="31"/>
      <c r="L64" s="29"/>
      <c r="M64" s="29">
        <v>1630</v>
      </c>
    </row>
    <row r="65" spans="1:13" ht="57">
      <c r="A65" s="71" t="s">
        <v>192</v>
      </c>
      <c r="B65" s="25">
        <v>914</v>
      </c>
      <c r="C65" s="26" t="s">
        <v>24</v>
      </c>
      <c r="D65" s="26" t="s">
        <v>19</v>
      </c>
      <c r="E65" s="25" t="s">
        <v>191</v>
      </c>
      <c r="F65" s="26"/>
      <c r="G65" s="39"/>
      <c r="H65" s="39"/>
      <c r="I65" s="45"/>
      <c r="J65" s="29"/>
      <c r="K65" s="31"/>
      <c r="L65" s="29"/>
      <c r="M65" s="29">
        <f>M66</f>
        <v>2600</v>
      </c>
    </row>
    <row r="66" spans="1:13" ht="16.5" customHeight="1">
      <c r="A66" s="76" t="s">
        <v>174</v>
      </c>
      <c r="B66" s="25">
        <v>914</v>
      </c>
      <c r="C66" s="26" t="s">
        <v>24</v>
      </c>
      <c r="D66" s="26" t="s">
        <v>19</v>
      </c>
      <c r="E66" s="25" t="s">
        <v>191</v>
      </c>
      <c r="F66" s="72">
        <v>200</v>
      </c>
      <c r="G66" s="39"/>
      <c r="H66" s="39"/>
      <c r="I66" s="45"/>
      <c r="J66" s="29"/>
      <c r="K66" s="31"/>
      <c r="L66" s="29"/>
      <c r="M66" s="29">
        <f>M67</f>
        <v>2600</v>
      </c>
    </row>
    <row r="67" spans="1:13" ht="30">
      <c r="A67" s="76" t="s">
        <v>175</v>
      </c>
      <c r="B67" s="25">
        <v>914</v>
      </c>
      <c r="C67" s="26" t="s">
        <v>24</v>
      </c>
      <c r="D67" s="26" t="s">
        <v>19</v>
      </c>
      <c r="E67" s="25" t="s">
        <v>191</v>
      </c>
      <c r="F67" s="72">
        <v>240</v>
      </c>
      <c r="G67" s="39"/>
      <c r="H67" s="39"/>
      <c r="I67" s="45"/>
      <c r="J67" s="29"/>
      <c r="K67" s="31"/>
      <c r="L67" s="29"/>
      <c r="M67" s="99">
        <f>M68</f>
        <v>2600</v>
      </c>
    </row>
    <row r="68" spans="1:13" ht="30">
      <c r="A68" s="76" t="s">
        <v>176</v>
      </c>
      <c r="B68" s="25">
        <v>914</v>
      </c>
      <c r="C68" s="26" t="s">
        <v>24</v>
      </c>
      <c r="D68" s="26" t="s">
        <v>19</v>
      </c>
      <c r="E68" s="25" t="s">
        <v>191</v>
      </c>
      <c r="F68" s="72">
        <v>244</v>
      </c>
      <c r="G68" s="39"/>
      <c r="H68" s="39"/>
      <c r="I68" s="45"/>
      <c r="J68" s="29"/>
      <c r="K68" s="31"/>
      <c r="L68" s="29"/>
      <c r="M68" s="29">
        <v>2600</v>
      </c>
    </row>
    <row r="69" spans="1:13" ht="15">
      <c r="A69" s="71" t="s">
        <v>193</v>
      </c>
      <c r="B69" s="25">
        <v>914</v>
      </c>
      <c r="C69" s="26" t="s">
        <v>24</v>
      </c>
      <c r="D69" s="26" t="s">
        <v>19</v>
      </c>
      <c r="E69" s="25" t="s">
        <v>194</v>
      </c>
      <c r="F69" s="26"/>
      <c r="G69" s="39"/>
      <c r="H69" s="39"/>
      <c r="I69" s="45"/>
      <c r="J69" s="29"/>
      <c r="K69" s="31"/>
      <c r="L69" s="29"/>
      <c r="M69" s="29">
        <f>M70</f>
        <v>240</v>
      </c>
    </row>
    <row r="70" spans="1:13" ht="16.5" customHeight="1">
      <c r="A70" s="76" t="s">
        <v>174</v>
      </c>
      <c r="B70" s="25">
        <v>914</v>
      </c>
      <c r="C70" s="26" t="s">
        <v>24</v>
      </c>
      <c r="D70" s="26" t="s">
        <v>19</v>
      </c>
      <c r="E70" s="25" t="s">
        <v>194</v>
      </c>
      <c r="F70" s="72">
        <v>200</v>
      </c>
      <c r="G70" s="39"/>
      <c r="H70" s="39"/>
      <c r="I70" s="45"/>
      <c r="J70" s="29"/>
      <c r="K70" s="31"/>
      <c r="L70" s="29"/>
      <c r="M70" s="29">
        <f>M71</f>
        <v>240</v>
      </c>
    </row>
    <row r="71" spans="1:13" ht="30">
      <c r="A71" s="76" t="s">
        <v>175</v>
      </c>
      <c r="B71" s="25">
        <v>914</v>
      </c>
      <c r="C71" s="26" t="s">
        <v>24</v>
      </c>
      <c r="D71" s="26" t="s">
        <v>19</v>
      </c>
      <c r="E71" s="25" t="s">
        <v>194</v>
      </c>
      <c r="F71" s="72">
        <v>240</v>
      </c>
      <c r="G71" s="39"/>
      <c r="H71" s="39"/>
      <c r="I71" s="45"/>
      <c r="J71" s="29"/>
      <c r="K71" s="31"/>
      <c r="L71" s="29"/>
      <c r="M71" s="29">
        <f>M72</f>
        <v>240</v>
      </c>
    </row>
    <row r="72" spans="1:13" ht="30">
      <c r="A72" s="76" t="s">
        <v>176</v>
      </c>
      <c r="B72" s="25">
        <v>914</v>
      </c>
      <c r="C72" s="26" t="s">
        <v>24</v>
      </c>
      <c r="D72" s="26" t="s">
        <v>19</v>
      </c>
      <c r="E72" s="25" t="s">
        <v>194</v>
      </c>
      <c r="F72" s="72">
        <v>244</v>
      </c>
      <c r="G72" s="39"/>
      <c r="H72" s="39"/>
      <c r="I72" s="45"/>
      <c r="J72" s="29"/>
      <c r="K72" s="31"/>
      <c r="L72" s="29"/>
      <c r="M72" s="29">
        <v>240</v>
      </c>
    </row>
    <row r="73" spans="1:13" ht="15">
      <c r="A73" s="71" t="s">
        <v>165</v>
      </c>
      <c r="B73" s="25">
        <v>914</v>
      </c>
      <c r="C73" s="26" t="s">
        <v>24</v>
      </c>
      <c r="D73" s="26" t="s">
        <v>19</v>
      </c>
      <c r="E73" s="25" t="s">
        <v>166</v>
      </c>
      <c r="F73" s="26"/>
      <c r="G73" s="39"/>
      <c r="H73" s="39"/>
      <c r="I73" s="45"/>
      <c r="J73" s="29"/>
      <c r="K73" s="31"/>
      <c r="L73" s="29"/>
      <c r="M73" s="29">
        <f>M74</f>
        <v>220</v>
      </c>
    </row>
    <row r="74" spans="1:13" ht="16.5" customHeight="1">
      <c r="A74" s="76" t="s">
        <v>174</v>
      </c>
      <c r="B74" s="25">
        <v>914</v>
      </c>
      <c r="C74" s="26" t="s">
        <v>24</v>
      </c>
      <c r="D74" s="26" t="s">
        <v>19</v>
      </c>
      <c r="E74" s="25" t="s">
        <v>166</v>
      </c>
      <c r="F74" s="72">
        <v>200</v>
      </c>
      <c r="G74" s="39"/>
      <c r="H74" s="39"/>
      <c r="I74" s="45"/>
      <c r="J74" s="29"/>
      <c r="K74" s="31"/>
      <c r="L74" s="29"/>
      <c r="M74" s="29">
        <f>M75</f>
        <v>220</v>
      </c>
    </row>
    <row r="75" spans="1:13" ht="30">
      <c r="A75" s="76" t="s">
        <v>175</v>
      </c>
      <c r="B75" s="25">
        <v>914</v>
      </c>
      <c r="C75" s="26" t="s">
        <v>24</v>
      </c>
      <c r="D75" s="26" t="s">
        <v>19</v>
      </c>
      <c r="E75" s="25" t="s">
        <v>166</v>
      </c>
      <c r="F75" s="72">
        <v>240</v>
      </c>
      <c r="G75" s="39"/>
      <c r="H75" s="39"/>
      <c r="I75" s="45"/>
      <c r="J75" s="29"/>
      <c r="K75" s="31"/>
      <c r="L75" s="29"/>
      <c r="M75" s="29">
        <f>M76</f>
        <v>220</v>
      </c>
    </row>
    <row r="76" spans="1:13" ht="30">
      <c r="A76" s="76" t="s">
        <v>176</v>
      </c>
      <c r="B76" s="25">
        <v>914</v>
      </c>
      <c r="C76" s="26" t="s">
        <v>24</v>
      </c>
      <c r="D76" s="26" t="s">
        <v>19</v>
      </c>
      <c r="E76" s="25" t="s">
        <v>166</v>
      </c>
      <c r="F76" s="72">
        <v>244</v>
      </c>
      <c r="G76" s="39"/>
      <c r="H76" s="39"/>
      <c r="I76" s="45"/>
      <c r="J76" s="29"/>
      <c r="K76" s="31"/>
      <c r="L76" s="29"/>
      <c r="M76" s="29">
        <v>220</v>
      </c>
    </row>
    <row r="77" spans="1:13" ht="27.75" customHeight="1">
      <c r="A77" s="71" t="s">
        <v>169</v>
      </c>
      <c r="B77" s="25">
        <v>914</v>
      </c>
      <c r="C77" s="26" t="s">
        <v>24</v>
      </c>
      <c r="D77" s="26" t="s">
        <v>19</v>
      </c>
      <c r="E77" s="25" t="s">
        <v>170</v>
      </c>
      <c r="F77" s="26"/>
      <c r="G77" s="39"/>
      <c r="H77" s="39"/>
      <c r="I77" s="45"/>
      <c r="J77" s="29"/>
      <c r="K77" s="31"/>
      <c r="L77" s="29"/>
      <c r="M77" s="29">
        <f>M78</f>
        <v>5535</v>
      </c>
    </row>
    <row r="78" spans="1:13" ht="16.5" customHeight="1">
      <c r="A78" s="76" t="s">
        <v>174</v>
      </c>
      <c r="B78" s="25">
        <v>914</v>
      </c>
      <c r="C78" s="26" t="s">
        <v>24</v>
      </c>
      <c r="D78" s="26" t="s">
        <v>19</v>
      </c>
      <c r="E78" s="25" t="s">
        <v>170</v>
      </c>
      <c r="F78" s="72">
        <v>200</v>
      </c>
      <c r="G78" s="39"/>
      <c r="H78" s="39"/>
      <c r="I78" s="45"/>
      <c r="J78" s="29"/>
      <c r="K78" s="31"/>
      <c r="L78" s="29"/>
      <c r="M78" s="29">
        <f>M79</f>
        <v>5535</v>
      </c>
    </row>
    <row r="79" spans="1:13" ht="30">
      <c r="A79" s="76" t="s">
        <v>175</v>
      </c>
      <c r="B79" s="25">
        <v>914</v>
      </c>
      <c r="C79" s="26" t="s">
        <v>24</v>
      </c>
      <c r="D79" s="26" t="s">
        <v>19</v>
      </c>
      <c r="E79" s="25" t="s">
        <v>170</v>
      </c>
      <c r="F79" s="72">
        <v>240</v>
      </c>
      <c r="G79" s="39"/>
      <c r="H79" s="39"/>
      <c r="I79" s="45"/>
      <c r="J79" s="29"/>
      <c r="K79" s="31"/>
      <c r="L79" s="29"/>
      <c r="M79" s="29">
        <f>M80</f>
        <v>5535</v>
      </c>
    </row>
    <row r="80" spans="1:13" ht="30">
      <c r="A80" s="76" t="s">
        <v>176</v>
      </c>
      <c r="B80" s="25">
        <v>914</v>
      </c>
      <c r="C80" s="26" t="s">
        <v>24</v>
      </c>
      <c r="D80" s="26" t="s">
        <v>19</v>
      </c>
      <c r="E80" s="25" t="s">
        <v>170</v>
      </c>
      <c r="F80" s="72">
        <v>244</v>
      </c>
      <c r="G80" s="39"/>
      <c r="H80" s="39"/>
      <c r="I80" s="45"/>
      <c r="J80" s="29"/>
      <c r="K80" s="31"/>
      <c r="L80" s="29"/>
      <c r="M80" s="29">
        <v>5535</v>
      </c>
    </row>
    <row r="81" spans="1:13" s="83" customFormat="1" ht="28.5" hidden="1">
      <c r="A81" s="71" t="s">
        <v>60</v>
      </c>
      <c r="B81" s="2">
        <v>914</v>
      </c>
      <c r="C81" s="14" t="s">
        <v>24</v>
      </c>
      <c r="D81" s="14" t="s">
        <v>24</v>
      </c>
      <c r="E81" s="2"/>
      <c r="F81" s="14"/>
      <c r="G81" s="37" t="e">
        <f>G82+#REF!</f>
        <v>#REF!</v>
      </c>
      <c r="H81" s="37" t="e">
        <f>H82+#REF!</f>
        <v>#REF!</v>
      </c>
      <c r="I81" s="38" t="e">
        <f>I82+#REF!</f>
        <v>#REF!</v>
      </c>
      <c r="J81" s="37" t="e">
        <f>J82+#REF!</f>
        <v>#REF!</v>
      </c>
      <c r="K81" s="37" t="e">
        <f>K82+#REF!</f>
        <v>#REF!</v>
      </c>
      <c r="L81" s="37" t="e">
        <f>L82+#REF!</f>
        <v>#REF!</v>
      </c>
      <c r="M81" s="37"/>
    </row>
    <row r="82" spans="1:13" ht="15" hidden="1">
      <c r="A82" s="75" t="s">
        <v>69</v>
      </c>
      <c r="B82" s="25">
        <v>914</v>
      </c>
      <c r="C82" s="26" t="s">
        <v>24</v>
      </c>
      <c r="D82" s="26" t="s">
        <v>24</v>
      </c>
      <c r="E82" s="25" t="s">
        <v>70</v>
      </c>
      <c r="F82" s="26"/>
      <c r="G82" s="39">
        <f aca="true" t="shared" si="9" ref="G82:L82">G84</f>
        <v>0</v>
      </c>
      <c r="H82" s="39">
        <f>I82-G82</f>
        <v>102</v>
      </c>
      <c r="I82" s="45">
        <f t="shared" si="9"/>
        <v>102</v>
      </c>
      <c r="J82" s="29">
        <f t="shared" si="9"/>
        <v>0</v>
      </c>
      <c r="K82" s="31">
        <f>L82-J82</f>
        <v>897.5</v>
      </c>
      <c r="L82" s="29">
        <f t="shared" si="9"/>
        <v>897.5</v>
      </c>
      <c r="M82" s="29"/>
    </row>
    <row r="83" spans="1:13" s="89" customFormat="1" ht="15" hidden="1">
      <c r="A83" s="81" t="s">
        <v>180</v>
      </c>
      <c r="B83" s="25">
        <v>914</v>
      </c>
      <c r="C83" s="26" t="s">
        <v>24</v>
      </c>
      <c r="D83" s="26" t="s">
        <v>24</v>
      </c>
      <c r="E83" s="25" t="s">
        <v>70</v>
      </c>
      <c r="F83" s="65"/>
      <c r="G83" s="66"/>
      <c r="H83" s="66"/>
      <c r="I83" s="67"/>
      <c r="J83" s="32"/>
      <c r="K83" s="68"/>
      <c r="L83" s="32"/>
      <c r="M83" s="32"/>
    </row>
    <row r="84" spans="1:13" ht="15" hidden="1">
      <c r="A84" s="76" t="s">
        <v>174</v>
      </c>
      <c r="B84" s="25">
        <v>914</v>
      </c>
      <c r="C84" s="26" t="s">
        <v>24</v>
      </c>
      <c r="D84" s="26" t="s">
        <v>24</v>
      </c>
      <c r="E84" s="25" t="s">
        <v>70</v>
      </c>
      <c r="F84" s="72">
        <v>200</v>
      </c>
      <c r="G84" s="39"/>
      <c r="H84" s="39">
        <f>I84-G84</f>
        <v>102</v>
      </c>
      <c r="I84" s="45">
        <v>102</v>
      </c>
      <c r="J84" s="29"/>
      <c r="K84" s="31">
        <f>L84-J84</f>
        <v>897.5</v>
      </c>
      <c r="L84" s="29">
        <v>897.5</v>
      </c>
      <c r="M84" s="29"/>
    </row>
    <row r="85" spans="1:13" ht="30" hidden="1">
      <c r="A85" s="76" t="s">
        <v>175</v>
      </c>
      <c r="B85" s="25">
        <v>914</v>
      </c>
      <c r="C85" s="26" t="s">
        <v>24</v>
      </c>
      <c r="D85" s="26" t="s">
        <v>24</v>
      </c>
      <c r="E85" s="25" t="s">
        <v>70</v>
      </c>
      <c r="F85" s="72">
        <v>240</v>
      </c>
      <c r="G85" s="39"/>
      <c r="H85" s="39"/>
      <c r="I85" s="45"/>
      <c r="J85" s="29"/>
      <c r="K85" s="31"/>
      <c r="L85" s="29"/>
      <c r="M85" s="29"/>
    </row>
    <row r="86" spans="1:13" ht="30" hidden="1">
      <c r="A86" s="76" t="s">
        <v>176</v>
      </c>
      <c r="B86" s="25">
        <v>914</v>
      </c>
      <c r="C86" s="26" t="s">
        <v>24</v>
      </c>
      <c r="D86" s="26" t="s">
        <v>24</v>
      </c>
      <c r="E86" s="25" t="s">
        <v>70</v>
      </c>
      <c r="F86" s="72">
        <v>244</v>
      </c>
      <c r="G86" s="39"/>
      <c r="H86" s="39"/>
      <c r="I86" s="45"/>
      <c r="J86" s="29"/>
      <c r="K86" s="31"/>
      <c r="L86" s="29"/>
      <c r="M86" s="29"/>
    </row>
    <row r="87" spans="1:13" ht="15">
      <c r="A87" s="71" t="s">
        <v>12</v>
      </c>
      <c r="B87" s="25">
        <v>914</v>
      </c>
      <c r="C87" s="14">
        <v>10</v>
      </c>
      <c r="D87" s="14"/>
      <c r="E87" s="2"/>
      <c r="F87" s="14"/>
      <c r="G87" s="37" t="e">
        <f>G88+#REF!+#REF!</f>
        <v>#REF!</v>
      </c>
      <c r="H87" s="37" t="e">
        <f>I87-G87</f>
        <v>#REF!</v>
      </c>
      <c r="I87" s="44" t="e">
        <f>I88+#REF!</f>
        <v>#REF!</v>
      </c>
      <c r="J87" s="30" t="e">
        <f>J88+#REF!+#REF!</f>
        <v>#REF!</v>
      </c>
      <c r="K87" s="41" t="e">
        <f>L87-J87</f>
        <v>#REF!</v>
      </c>
      <c r="L87" s="30" t="e">
        <f>L88+#REF!</f>
        <v>#REF!</v>
      </c>
      <c r="M87" s="30">
        <f>M88+M95</f>
        <v>448</v>
      </c>
    </row>
    <row r="88" spans="1:13" ht="15">
      <c r="A88" s="71" t="s">
        <v>13</v>
      </c>
      <c r="B88" s="25">
        <v>914</v>
      </c>
      <c r="C88" s="14">
        <v>10</v>
      </c>
      <c r="D88" s="14" t="s">
        <v>18</v>
      </c>
      <c r="E88" s="2"/>
      <c r="F88" s="14"/>
      <c r="G88" s="37">
        <f>G90</f>
        <v>556</v>
      </c>
      <c r="H88" s="37">
        <f>I88-G88</f>
        <v>-156</v>
      </c>
      <c r="I88" s="44">
        <f>I90</f>
        <v>400</v>
      </c>
      <c r="J88" s="30">
        <f>J90</f>
        <v>575</v>
      </c>
      <c r="K88" s="41">
        <f>L88-J88</f>
        <v>-75</v>
      </c>
      <c r="L88" s="30">
        <f>L90</f>
        <v>500</v>
      </c>
      <c r="M88" s="30">
        <f>M89</f>
        <v>72</v>
      </c>
    </row>
    <row r="89" spans="1:13" ht="15">
      <c r="A89" s="75" t="s">
        <v>158</v>
      </c>
      <c r="B89" s="25">
        <v>914</v>
      </c>
      <c r="C89" s="26" t="s">
        <v>51</v>
      </c>
      <c r="D89" s="26" t="s">
        <v>18</v>
      </c>
      <c r="E89" s="25" t="s">
        <v>157</v>
      </c>
      <c r="F89" s="26"/>
      <c r="G89" s="39"/>
      <c r="H89" s="39"/>
      <c r="I89" s="45"/>
      <c r="J89" s="29"/>
      <c r="K89" s="31"/>
      <c r="L89" s="29"/>
      <c r="M89" s="29">
        <f>M90</f>
        <v>72</v>
      </c>
    </row>
    <row r="90" spans="1:13" ht="14.25" customHeight="1">
      <c r="A90" s="75" t="s">
        <v>14</v>
      </c>
      <c r="B90" s="25">
        <v>914</v>
      </c>
      <c r="C90" s="26">
        <v>10</v>
      </c>
      <c r="D90" s="26" t="s">
        <v>18</v>
      </c>
      <c r="E90" s="25" t="s">
        <v>15</v>
      </c>
      <c r="F90" s="26"/>
      <c r="G90" s="39">
        <f>G91</f>
        <v>556</v>
      </c>
      <c r="H90" s="39">
        <f>I90-G90</f>
        <v>-156</v>
      </c>
      <c r="I90" s="45">
        <f>I91</f>
        <v>400</v>
      </c>
      <c r="J90" s="29">
        <f>J91</f>
        <v>575</v>
      </c>
      <c r="K90" s="31">
        <f>L90-J90</f>
        <v>-75</v>
      </c>
      <c r="L90" s="29">
        <f>L91</f>
        <v>500</v>
      </c>
      <c r="M90" s="29">
        <f>M92</f>
        <v>72</v>
      </c>
    </row>
    <row r="91" spans="1:13" ht="30">
      <c r="A91" s="75" t="s">
        <v>16</v>
      </c>
      <c r="B91" s="25">
        <v>914</v>
      </c>
      <c r="C91" s="26">
        <v>10</v>
      </c>
      <c r="D91" s="26" t="s">
        <v>18</v>
      </c>
      <c r="E91" s="25" t="s">
        <v>17</v>
      </c>
      <c r="F91" s="26"/>
      <c r="G91" s="39">
        <f>G92</f>
        <v>556</v>
      </c>
      <c r="H91" s="39">
        <f>I91-G91</f>
        <v>-156</v>
      </c>
      <c r="I91" s="45">
        <f>I92</f>
        <v>400</v>
      </c>
      <c r="J91" s="29">
        <f>J92</f>
        <v>575</v>
      </c>
      <c r="K91" s="31">
        <f>L91-J91</f>
        <v>-75</v>
      </c>
      <c r="L91" s="29">
        <f>L92</f>
        <v>500</v>
      </c>
      <c r="M91" s="29">
        <f>M92</f>
        <v>72</v>
      </c>
    </row>
    <row r="92" spans="1:13" ht="15">
      <c r="A92" s="75" t="s">
        <v>181</v>
      </c>
      <c r="B92" s="25">
        <v>914</v>
      </c>
      <c r="C92" s="26">
        <v>10</v>
      </c>
      <c r="D92" s="26" t="s">
        <v>18</v>
      </c>
      <c r="E92" s="25" t="s">
        <v>17</v>
      </c>
      <c r="F92" s="26" t="s">
        <v>182</v>
      </c>
      <c r="G92" s="39">
        <v>556</v>
      </c>
      <c r="H92" s="39">
        <f>I92-G92</f>
        <v>-156</v>
      </c>
      <c r="I92" s="45">
        <v>400</v>
      </c>
      <c r="J92" s="29">
        <v>575</v>
      </c>
      <c r="K92" s="31">
        <f>L92-J92</f>
        <v>-75</v>
      </c>
      <c r="L92" s="29">
        <v>500</v>
      </c>
      <c r="M92" s="29">
        <f>M93</f>
        <v>72</v>
      </c>
    </row>
    <row r="93" spans="1:13" ht="15">
      <c r="A93" s="75" t="s">
        <v>183</v>
      </c>
      <c r="B93" s="25">
        <v>914</v>
      </c>
      <c r="C93" s="26">
        <v>10</v>
      </c>
      <c r="D93" s="26" t="s">
        <v>18</v>
      </c>
      <c r="E93" s="25" t="s">
        <v>17</v>
      </c>
      <c r="F93" s="26" t="s">
        <v>184</v>
      </c>
      <c r="G93" s="39"/>
      <c r="H93" s="39"/>
      <c r="I93" s="45"/>
      <c r="J93" s="29"/>
      <c r="K93" s="31"/>
      <c r="L93" s="29"/>
      <c r="M93" s="29">
        <v>72</v>
      </c>
    </row>
    <row r="94" spans="1:13" ht="15" hidden="1">
      <c r="A94" s="74" t="s">
        <v>196</v>
      </c>
      <c r="B94" s="25">
        <v>914</v>
      </c>
      <c r="C94" s="34"/>
      <c r="D94" s="34"/>
      <c r="E94" s="34"/>
      <c r="F94" s="34"/>
      <c r="G94" s="41" t="e">
        <f>#REF!</f>
        <v>#REF!</v>
      </c>
      <c r="H94" s="41" t="e">
        <f>I94-G94</f>
        <v>#REF!</v>
      </c>
      <c r="I94" s="42" t="e">
        <f>#REF!</f>
        <v>#REF!</v>
      </c>
      <c r="J94" s="41" t="e">
        <f>#REF!</f>
        <v>#REF!</v>
      </c>
      <c r="K94" s="41" t="e">
        <f>L94-J94</f>
        <v>#REF!</v>
      </c>
      <c r="L94" s="41" t="e">
        <f>#REF!</f>
        <v>#REF!</v>
      </c>
      <c r="M94" s="41"/>
    </row>
    <row r="95" spans="1:13" ht="15">
      <c r="A95" s="71" t="s">
        <v>210</v>
      </c>
      <c r="B95" s="25">
        <v>914</v>
      </c>
      <c r="C95" s="34" t="s">
        <v>51</v>
      </c>
      <c r="D95" s="34" t="s">
        <v>19</v>
      </c>
      <c r="E95" s="34"/>
      <c r="F95" s="34"/>
      <c r="G95" s="41"/>
      <c r="H95" s="41"/>
      <c r="I95" s="42"/>
      <c r="J95" s="41"/>
      <c r="K95" s="41"/>
      <c r="L95" s="41"/>
      <c r="M95" s="41">
        <f>M96</f>
        <v>376</v>
      </c>
    </row>
    <row r="96" spans="1:13" ht="15">
      <c r="A96" s="75" t="s">
        <v>211</v>
      </c>
      <c r="B96" s="25">
        <v>914</v>
      </c>
      <c r="C96" s="97" t="s">
        <v>51</v>
      </c>
      <c r="D96" s="97" t="s">
        <v>19</v>
      </c>
      <c r="E96" s="97" t="s">
        <v>212</v>
      </c>
      <c r="F96" s="34"/>
      <c r="G96" s="41"/>
      <c r="H96" s="41"/>
      <c r="I96" s="42"/>
      <c r="J96" s="41"/>
      <c r="K96" s="41"/>
      <c r="L96" s="41"/>
      <c r="M96" s="31">
        <f>M97</f>
        <v>376</v>
      </c>
    </row>
    <row r="97" spans="1:13" ht="15">
      <c r="A97" s="75" t="s">
        <v>213</v>
      </c>
      <c r="B97" s="25">
        <v>914</v>
      </c>
      <c r="C97" s="97" t="s">
        <v>51</v>
      </c>
      <c r="D97" s="97" t="s">
        <v>19</v>
      </c>
      <c r="E97" s="97" t="s">
        <v>214</v>
      </c>
      <c r="F97" s="97"/>
      <c r="G97" s="41"/>
      <c r="H97" s="41"/>
      <c r="I97" s="42"/>
      <c r="J97" s="41"/>
      <c r="K97" s="41"/>
      <c r="L97" s="41"/>
      <c r="M97" s="31">
        <f>M98</f>
        <v>376</v>
      </c>
    </row>
    <row r="98" spans="1:13" ht="15">
      <c r="A98" s="75" t="s">
        <v>181</v>
      </c>
      <c r="B98" s="25">
        <v>914</v>
      </c>
      <c r="C98" s="97" t="s">
        <v>51</v>
      </c>
      <c r="D98" s="97" t="s">
        <v>19</v>
      </c>
      <c r="E98" s="97" t="s">
        <v>214</v>
      </c>
      <c r="F98" s="97" t="s">
        <v>182</v>
      </c>
      <c r="G98" s="41"/>
      <c r="H98" s="41"/>
      <c r="I98" s="42"/>
      <c r="J98" s="41"/>
      <c r="K98" s="41"/>
      <c r="L98" s="41"/>
      <c r="M98" s="31">
        <v>376</v>
      </c>
    </row>
    <row r="99" spans="1:13" ht="15">
      <c r="A99" s="75" t="s">
        <v>215</v>
      </c>
      <c r="B99" s="25">
        <v>914</v>
      </c>
      <c r="C99" s="97" t="s">
        <v>51</v>
      </c>
      <c r="D99" s="97" t="s">
        <v>19</v>
      </c>
      <c r="E99" s="97" t="s">
        <v>214</v>
      </c>
      <c r="F99" s="97" t="s">
        <v>216</v>
      </c>
      <c r="G99" s="41"/>
      <c r="H99" s="41"/>
      <c r="I99" s="42"/>
      <c r="J99" s="41"/>
      <c r="K99" s="41"/>
      <c r="L99" s="41"/>
      <c r="M99" s="31">
        <v>376</v>
      </c>
    </row>
    <row r="100" spans="1:13" ht="15">
      <c r="A100" s="74" t="s">
        <v>223</v>
      </c>
      <c r="B100" s="2">
        <v>955</v>
      </c>
      <c r="C100" s="34"/>
      <c r="D100" s="34"/>
      <c r="E100" s="34"/>
      <c r="F100" s="34"/>
      <c r="G100" s="41"/>
      <c r="H100" s="41"/>
      <c r="I100" s="42"/>
      <c r="J100" s="41"/>
      <c r="K100" s="41"/>
      <c r="L100" s="41"/>
      <c r="M100" s="41">
        <f>M101+M126</f>
        <v>6388</v>
      </c>
    </row>
    <row r="101" spans="1:13" ht="15">
      <c r="A101" s="71" t="s">
        <v>162</v>
      </c>
      <c r="B101" s="25">
        <v>955</v>
      </c>
      <c r="C101" s="14" t="s">
        <v>0</v>
      </c>
      <c r="D101" s="14"/>
      <c r="E101" s="2"/>
      <c r="F101" s="14"/>
      <c r="G101" s="37" t="e">
        <f>G102+#REF!</f>
        <v>#REF!</v>
      </c>
      <c r="H101" s="37" t="e">
        <f>I101-G101</f>
        <v>#REF!</v>
      </c>
      <c r="I101" s="44" t="e">
        <f>I102+#REF!</f>
        <v>#REF!</v>
      </c>
      <c r="J101" s="30" t="e">
        <f>J102+#REF!</f>
        <v>#REF!</v>
      </c>
      <c r="K101" s="41" t="e">
        <f>L101-J101</f>
        <v>#REF!</v>
      </c>
      <c r="L101" s="30" t="e">
        <f>L102+#REF!</f>
        <v>#REF!</v>
      </c>
      <c r="M101" s="30">
        <f>M102</f>
        <v>5738</v>
      </c>
    </row>
    <row r="102" spans="1:13" ht="15">
      <c r="A102" s="71" t="s">
        <v>6</v>
      </c>
      <c r="B102" s="25">
        <v>955</v>
      </c>
      <c r="C102" s="14" t="s">
        <v>0</v>
      </c>
      <c r="D102" s="14" t="s">
        <v>18</v>
      </c>
      <c r="E102" s="2"/>
      <c r="F102" s="14"/>
      <c r="G102" s="37">
        <f>G104</f>
        <v>2485</v>
      </c>
      <c r="H102" s="37" t="e">
        <f>I102-G102</f>
        <v>#REF!</v>
      </c>
      <c r="I102" s="44" t="e">
        <f>I104+#REF!</f>
        <v>#REF!</v>
      </c>
      <c r="J102" s="30">
        <f>J104</f>
        <v>2562</v>
      </c>
      <c r="K102" s="41">
        <f>L102-J102</f>
        <v>-797</v>
      </c>
      <c r="L102" s="30">
        <f>L104</f>
        <v>1765</v>
      </c>
      <c r="M102" s="30">
        <f>M103+M115</f>
        <v>5738</v>
      </c>
    </row>
    <row r="103" spans="1:13" s="83" customFormat="1" ht="30">
      <c r="A103" s="75" t="s">
        <v>48</v>
      </c>
      <c r="B103" s="25">
        <v>955</v>
      </c>
      <c r="C103" s="26" t="s">
        <v>0</v>
      </c>
      <c r="D103" s="26" t="s">
        <v>18</v>
      </c>
      <c r="E103" s="25" t="s">
        <v>49</v>
      </c>
      <c r="F103" s="26"/>
      <c r="G103" s="39"/>
      <c r="H103" s="39"/>
      <c r="I103" s="45"/>
      <c r="J103" s="29"/>
      <c r="K103" s="31"/>
      <c r="L103" s="29"/>
      <c r="M103" s="29">
        <f>M104</f>
        <v>5061</v>
      </c>
    </row>
    <row r="104" spans="1:13" ht="30">
      <c r="A104" s="75" t="s">
        <v>48</v>
      </c>
      <c r="B104" s="25">
        <v>955</v>
      </c>
      <c r="C104" s="26" t="s">
        <v>0</v>
      </c>
      <c r="D104" s="26" t="s">
        <v>18</v>
      </c>
      <c r="E104" s="25" t="s">
        <v>49</v>
      </c>
      <c r="F104" s="26"/>
      <c r="G104" s="39">
        <f aca="true" t="shared" si="10" ref="G104:L105">G105</f>
        <v>2485</v>
      </c>
      <c r="H104" s="39">
        <f>I104-G104</f>
        <v>-1012.4000000000001</v>
      </c>
      <c r="I104" s="45">
        <f t="shared" si="10"/>
        <v>1472.6</v>
      </c>
      <c r="J104" s="29">
        <f t="shared" si="10"/>
        <v>2562</v>
      </c>
      <c r="K104" s="31">
        <f>L104-J104</f>
        <v>-797</v>
      </c>
      <c r="L104" s="29">
        <f t="shared" si="10"/>
        <v>1765</v>
      </c>
      <c r="M104" s="29">
        <f>M105</f>
        <v>5061</v>
      </c>
    </row>
    <row r="105" spans="1:13" ht="20.25" customHeight="1">
      <c r="A105" s="75" t="s">
        <v>47</v>
      </c>
      <c r="B105" s="25">
        <v>955</v>
      </c>
      <c r="C105" s="26" t="s">
        <v>0</v>
      </c>
      <c r="D105" s="26" t="s">
        <v>18</v>
      </c>
      <c r="E105" s="25" t="s">
        <v>7</v>
      </c>
      <c r="F105" s="26"/>
      <c r="G105" s="39">
        <f t="shared" si="10"/>
        <v>2485</v>
      </c>
      <c r="H105" s="39">
        <f>I105-G105</f>
        <v>-1012.4000000000001</v>
      </c>
      <c r="I105" s="45">
        <f t="shared" si="10"/>
        <v>1472.6</v>
      </c>
      <c r="J105" s="29">
        <f t="shared" si="10"/>
        <v>2562</v>
      </c>
      <c r="K105" s="31">
        <f>L105-J105</f>
        <v>-797</v>
      </c>
      <c r="L105" s="29">
        <f t="shared" si="10"/>
        <v>1765</v>
      </c>
      <c r="M105" s="29">
        <f>M106+M110+M113</f>
        <v>5061</v>
      </c>
    </row>
    <row r="106" spans="1:13" ht="60">
      <c r="A106" s="76" t="s">
        <v>171</v>
      </c>
      <c r="B106" s="25">
        <v>955</v>
      </c>
      <c r="C106" s="26" t="s">
        <v>0</v>
      </c>
      <c r="D106" s="26" t="s">
        <v>18</v>
      </c>
      <c r="E106" s="25" t="s">
        <v>7</v>
      </c>
      <c r="F106" s="72">
        <v>100</v>
      </c>
      <c r="G106" s="64">
        <v>2485</v>
      </c>
      <c r="H106" s="39">
        <f>I106-G106</f>
        <v>-1012.4000000000001</v>
      </c>
      <c r="I106" s="45">
        <v>1472.6</v>
      </c>
      <c r="J106" s="29">
        <v>2562</v>
      </c>
      <c r="K106" s="31">
        <f>L106-J106</f>
        <v>-797</v>
      </c>
      <c r="L106" s="29">
        <v>1765</v>
      </c>
      <c r="M106" s="29">
        <f>M107</f>
        <v>2622</v>
      </c>
    </row>
    <row r="107" spans="1:13" ht="15">
      <c r="A107" s="76" t="s">
        <v>185</v>
      </c>
      <c r="B107" s="25">
        <v>955</v>
      </c>
      <c r="C107" s="26" t="s">
        <v>0</v>
      </c>
      <c r="D107" s="26" t="s">
        <v>18</v>
      </c>
      <c r="E107" s="25" t="s">
        <v>7</v>
      </c>
      <c r="F107" s="72">
        <v>110</v>
      </c>
      <c r="G107" s="64"/>
      <c r="H107" s="39"/>
      <c r="I107" s="45"/>
      <c r="J107" s="29"/>
      <c r="K107" s="31"/>
      <c r="L107" s="29"/>
      <c r="M107" s="29">
        <f>M108+M109</f>
        <v>2622</v>
      </c>
    </row>
    <row r="108" spans="1:13" ht="15">
      <c r="A108" s="76" t="s">
        <v>173</v>
      </c>
      <c r="B108" s="25">
        <v>955</v>
      </c>
      <c r="C108" s="26" t="s">
        <v>0</v>
      </c>
      <c r="D108" s="26" t="s">
        <v>18</v>
      </c>
      <c r="E108" s="25" t="s">
        <v>7</v>
      </c>
      <c r="F108" s="18">
        <v>111</v>
      </c>
      <c r="G108" s="64"/>
      <c r="H108" s="39"/>
      <c r="I108" s="45"/>
      <c r="J108" s="29"/>
      <c r="K108" s="31"/>
      <c r="L108" s="29"/>
      <c r="M108" s="29">
        <v>2622</v>
      </c>
    </row>
    <row r="109" spans="1:13" ht="30">
      <c r="A109" s="76" t="s">
        <v>186</v>
      </c>
      <c r="B109" s="25">
        <v>955</v>
      </c>
      <c r="C109" s="26" t="s">
        <v>0</v>
      </c>
      <c r="D109" s="26" t="s">
        <v>18</v>
      </c>
      <c r="E109" s="25" t="s">
        <v>7</v>
      </c>
      <c r="F109" s="18">
        <v>112</v>
      </c>
      <c r="G109" s="64"/>
      <c r="H109" s="39"/>
      <c r="I109" s="45"/>
      <c r="J109" s="29"/>
      <c r="K109" s="31"/>
      <c r="L109" s="29"/>
      <c r="M109" s="29"/>
    </row>
    <row r="110" spans="1:13" ht="15">
      <c r="A110" s="76" t="s">
        <v>174</v>
      </c>
      <c r="B110" s="25">
        <v>955</v>
      </c>
      <c r="C110" s="26" t="s">
        <v>0</v>
      </c>
      <c r="D110" s="26" t="s">
        <v>18</v>
      </c>
      <c r="E110" s="25" t="s">
        <v>7</v>
      </c>
      <c r="F110" s="72">
        <v>200</v>
      </c>
      <c r="G110" s="64"/>
      <c r="H110" s="39"/>
      <c r="I110" s="45"/>
      <c r="J110" s="29"/>
      <c r="K110" s="31"/>
      <c r="L110" s="29"/>
      <c r="M110" s="29">
        <f>M111</f>
        <v>2296</v>
      </c>
    </row>
    <row r="111" spans="1:13" ht="30">
      <c r="A111" s="76" t="s">
        <v>175</v>
      </c>
      <c r="B111" s="25">
        <v>955</v>
      </c>
      <c r="C111" s="26" t="s">
        <v>0</v>
      </c>
      <c r="D111" s="26" t="s">
        <v>18</v>
      </c>
      <c r="E111" s="25" t="s">
        <v>7</v>
      </c>
      <c r="F111" s="72">
        <v>240</v>
      </c>
      <c r="G111" s="64"/>
      <c r="H111" s="39"/>
      <c r="I111" s="45"/>
      <c r="J111" s="29"/>
      <c r="K111" s="31"/>
      <c r="L111" s="29"/>
      <c r="M111" s="29">
        <f>M112</f>
        <v>2296</v>
      </c>
    </row>
    <row r="112" spans="1:13" ht="30">
      <c r="A112" s="76" t="s">
        <v>176</v>
      </c>
      <c r="B112" s="25">
        <v>955</v>
      </c>
      <c r="C112" s="26" t="s">
        <v>0</v>
      </c>
      <c r="D112" s="26" t="s">
        <v>18</v>
      </c>
      <c r="E112" s="25" t="s">
        <v>7</v>
      </c>
      <c r="F112" s="18">
        <v>244</v>
      </c>
      <c r="G112" s="64"/>
      <c r="H112" s="39"/>
      <c r="I112" s="45"/>
      <c r="J112" s="29"/>
      <c r="K112" s="31"/>
      <c r="L112" s="29"/>
      <c r="M112" s="29">
        <v>2296</v>
      </c>
    </row>
    <row r="113" spans="1:13" ht="15">
      <c r="A113" s="76" t="s">
        <v>177</v>
      </c>
      <c r="B113" s="25">
        <v>955</v>
      </c>
      <c r="C113" s="26" t="s">
        <v>0</v>
      </c>
      <c r="D113" s="26" t="s">
        <v>18</v>
      </c>
      <c r="E113" s="25" t="s">
        <v>7</v>
      </c>
      <c r="F113" s="18">
        <v>800</v>
      </c>
      <c r="G113" s="64"/>
      <c r="H113" s="39"/>
      <c r="I113" s="45"/>
      <c r="J113" s="29"/>
      <c r="K113" s="31"/>
      <c r="L113" s="29"/>
      <c r="M113" s="29">
        <f>M114</f>
        <v>143</v>
      </c>
    </row>
    <row r="114" spans="1:13" ht="16.5" customHeight="1">
      <c r="A114" s="76" t="s">
        <v>209</v>
      </c>
      <c r="B114" s="25">
        <v>955</v>
      </c>
      <c r="C114" s="26" t="s">
        <v>0</v>
      </c>
      <c r="D114" s="26" t="s">
        <v>18</v>
      </c>
      <c r="E114" s="25" t="s">
        <v>7</v>
      </c>
      <c r="F114" s="18">
        <v>851</v>
      </c>
      <c r="G114" s="64"/>
      <c r="H114" s="39"/>
      <c r="I114" s="45"/>
      <c r="J114" s="29"/>
      <c r="K114" s="31"/>
      <c r="L114" s="29"/>
      <c r="M114" s="29">
        <v>143</v>
      </c>
    </row>
    <row r="115" spans="1:13" ht="15">
      <c r="A115" s="75" t="s">
        <v>8</v>
      </c>
      <c r="B115" s="25">
        <v>955</v>
      </c>
      <c r="C115" s="26" t="s">
        <v>0</v>
      </c>
      <c r="D115" s="26" t="s">
        <v>18</v>
      </c>
      <c r="E115" s="25" t="s">
        <v>9</v>
      </c>
      <c r="F115" s="26"/>
      <c r="G115" s="39">
        <f aca="true" t="shared" si="11" ref="G115:L115">G116</f>
        <v>1554</v>
      </c>
      <c r="H115" s="39">
        <f aca="true" t="shared" si="12" ref="H115:H121">I115-G115</f>
        <v>-20.90000000000009</v>
      </c>
      <c r="I115" s="45">
        <f t="shared" si="11"/>
        <v>1533.1</v>
      </c>
      <c r="J115" s="29">
        <f t="shared" si="11"/>
        <v>1315</v>
      </c>
      <c r="K115" s="31">
        <f aca="true" t="shared" si="13" ref="K115:K121">L115-J115</f>
        <v>379.20000000000005</v>
      </c>
      <c r="L115" s="29">
        <f t="shared" si="11"/>
        <v>1694.2</v>
      </c>
      <c r="M115" s="29">
        <f>M116</f>
        <v>677</v>
      </c>
    </row>
    <row r="116" spans="1:13" ht="15" customHeight="1">
      <c r="A116" s="75" t="s">
        <v>47</v>
      </c>
      <c r="B116" s="25">
        <v>955</v>
      </c>
      <c r="C116" s="26" t="s">
        <v>0</v>
      </c>
      <c r="D116" s="26" t="s">
        <v>18</v>
      </c>
      <c r="E116" s="25" t="s">
        <v>10</v>
      </c>
      <c r="F116" s="26"/>
      <c r="G116" s="39">
        <f>G121</f>
        <v>1554</v>
      </c>
      <c r="H116" s="39">
        <f t="shared" si="12"/>
        <v>-20.90000000000009</v>
      </c>
      <c r="I116" s="45">
        <f>I121</f>
        <v>1533.1</v>
      </c>
      <c r="J116" s="29">
        <f>J121</f>
        <v>1315</v>
      </c>
      <c r="K116" s="31">
        <f t="shared" si="13"/>
        <v>379.20000000000005</v>
      </c>
      <c r="L116" s="29">
        <f>L121</f>
        <v>1694.2</v>
      </c>
      <c r="M116" s="29">
        <f>M117+M121+M124</f>
        <v>677</v>
      </c>
    </row>
    <row r="117" spans="1:13" ht="60">
      <c r="A117" s="76" t="s">
        <v>171</v>
      </c>
      <c r="B117" s="25">
        <v>955</v>
      </c>
      <c r="C117" s="26" t="s">
        <v>0</v>
      </c>
      <c r="D117" s="26" t="s">
        <v>18</v>
      </c>
      <c r="E117" s="25" t="s">
        <v>10</v>
      </c>
      <c r="F117" s="72">
        <v>100</v>
      </c>
      <c r="G117" s="64">
        <v>2485</v>
      </c>
      <c r="H117" s="39">
        <f>I117-G117</f>
        <v>-1012.4000000000001</v>
      </c>
      <c r="I117" s="45">
        <v>1472.6</v>
      </c>
      <c r="J117" s="29">
        <v>2562</v>
      </c>
      <c r="K117" s="31">
        <f>L117-J117</f>
        <v>-797</v>
      </c>
      <c r="L117" s="29">
        <v>1765</v>
      </c>
      <c r="M117" s="29">
        <f>M118</f>
        <v>357</v>
      </c>
    </row>
    <row r="118" spans="1:13" ht="15">
      <c r="A118" s="76" t="s">
        <v>185</v>
      </c>
      <c r="B118" s="25">
        <v>955</v>
      </c>
      <c r="C118" s="26" t="s">
        <v>0</v>
      </c>
      <c r="D118" s="26" t="s">
        <v>18</v>
      </c>
      <c r="E118" s="25" t="s">
        <v>10</v>
      </c>
      <c r="F118" s="72">
        <v>110</v>
      </c>
      <c r="G118" s="64"/>
      <c r="H118" s="39"/>
      <c r="I118" s="45"/>
      <c r="J118" s="29"/>
      <c r="K118" s="31"/>
      <c r="L118" s="29"/>
      <c r="M118" s="29">
        <f>M119+M120</f>
        <v>357</v>
      </c>
    </row>
    <row r="119" spans="1:13" ht="15">
      <c r="A119" s="76" t="s">
        <v>173</v>
      </c>
      <c r="B119" s="25">
        <v>955</v>
      </c>
      <c r="C119" s="26" t="s">
        <v>0</v>
      </c>
      <c r="D119" s="26" t="s">
        <v>18</v>
      </c>
      <c r="E119" s="25" t="s">
        <v>10</v>
      </c>
      <c r="F119" s="18">
        <v>111</v>
      </c>
      <c r="G119" s="64"/>
      <c r="H119" s="39"/>
      <c r="I119" s="45"/>
      <c r="J119" s="29"/>
      <c r="K119" s="31"/>
      <c r="L119" s="29"/>
      <c r="M119" s="29">
        <v>354</v>
      </c>
    </row>
    <row r="120" spans="1:13" ht="30">
      <c r="A120" s="76" t="s">
        <v>186</v>
      </c>
      <c r="B120" s="25">
        <v>955</v>
      </c>
      <c r="C120" s="26" t="s">
        <v>0</v>
      </c>
      <c r="D120" s="26" t="s">
        <v>18</v>
      </c>
      <c r="E120" s="25" t="s">
        <v>10</v>
      </c>
      <c r="F120" s="18">
        <v>112</v>
      </c>
      <c r="G120" s="64"/>
      <c r="H120" s="39"/>
      <c r="I120" s="45"/>
      <c r="J120" s="29"/>
      <c r="K120" s="31"/>
      <c r="L120" s="29"/>
      <c r="M120" s="29">
        <v>3</v>
      </c>
    </row>
    <row r="121" spans="1:13" ht="15">
      <c r="A121" s="76" t="s">
        <v>174</v>
      </c>
      <c r="B121" s="25">
        <v>955</v>
      </c>
      <c r="C121" s="26" t="s">
        <v>0</v>
      </c>
      <c r="D121" s="26" t="s">
        <v>18</v>
      </c>
      <c r="E121" s="25" t="s">
        <v>10</v>
      </c>
      <c r="F121" s="72">
        <v>200</v>
      </c>
      <c r="G121" s="39">
        <v>1554</v>
      </c>
      <c r="H121" s="39">
        <f t="shared" si="12"/>
        <v>-20.90000000000009</v>
      </c>
      <c r="I121" s="45">
        <v>1533.1</v>
      </c>
      <c r="J121" s="29">
        <v>1315</v>
      </c>
      <c r="K121" s="31">
        <f t="shared" si="13"/>
        <v>379.20000000000005</v>
      </c>
      <c r="L121" s="29">
        <v>1694.2</v>
      </c>
      <c r="M121" s="29">
        <f>M122</f>
        <v>282</v>
      </c>
    </row>
    <row r="122" spans="1:13" ht="30">
      <c r="A122" s="76" t="s">
        <v>175</v>
      </c>
      <c r="B122" s="25">
        <v>955</v>
      </c>
      <c r="C122" s="26" t="s">
        <v>0</v>
      </c>
      <c r="D122" s="26" t="s">
        <v>18</v>
      </c>
      <c r="E122" s="25" t="s">
        <v>10</v>
      </c>
      <c r="F122" s="72">
        <v>240</v>
      </c>
      <c r="G122" s="39"/>
      <c r="H122" s="39"/>
      <c r="I122" s="45"/>
      <c r="J122" s="29"/>
      <c r="K122" s="31"/>
      <c r="L122" s="29"/>
      <c r="M122" s="29">
        <f>M123</f>
        <v>282</v>
      </c>
    </row>
    <row r="123" spans="1:13" ht="30">
      <c r="A123" s="76" t="s">
        <v>176</v>
      </c>
      <c r="B123" s="25">
        <v>955</v>
      </c>
      <c r="C123" s="26" t="s">
        <v>0</v>
      </c>
      <c r="D123" s="26" t="s">
        <v>18</v>
      </c>
      <c r="E123" s="25" t="s">
        <v>10</v>
      </c>
      <c r="F123" s="72">
        <v>244</v>
      </c>
      <c r="G123" s="39"/>
      <c r="H123" s="39"/>
      <c r="I123" s="45"/>
      <c r="J123" s="29"/>
      <c r="K123" s="31"/>
      <c r="L123" s="29"/>
      <c r="M123" s="29">
        <v>282</v>
      </c>
    </row>
    <row r="124" spans="1:13" ht="15">
      <c r="A124" s="76" t="s">
        <v>177</v>
      </c>
      <c r="B124" s="25">
        <v>955</v>
      </c>
      <c r="C124" s="26" t="s">
        <v>0</v>
      </c>
      <c r="D124" s="26" t="s">
        <v>18</v>
      </c>
      <c r="E124" s="25" t="s">
        <v>10</v>
      </c>
      <c r="F124" s="72">
        <v>800</v>
      </c>
      <c r="G124" s="39"/>
      <c r="H124" s="39"/>
      <c r="I124" s="45"/>
      <c r="J124" s="29"/>
      <c r="K124" s="31"/>
      <c r="L124" s="29"/>
      <c r="M124" s="29">
        <f>M125</f>
        <v>38</v>
      </c>
    </row>
    <row r="125" spans="1:13" ht="20.25" customHeight="1">
      <c r="A125" s="76" t="s">
        <v>209</v>
      </c>
      <c r="B125" s="25">
        <v>955</v>
      </c>
      <c r="C125" s="26" t="s">
        <v>0</v>
      </c>
      <c r="D125" s="26" t="s">
        <v>18</v>
      </c>
      <c r="E125" s="25" t="s">
        <v>10</v>
      </c>
      <c r="F125" s="72">
        <v>851</v>
      </c>
      <c r="G125" s="39"/>
      <c r="H125" s="39"/>
      <c r="I125" s="45"/>
      <c r="J125" s="29"/>
      <c r="K125" s="31"/>
      <c r="L125" s="29"/>
      <c r="M125" s="29">
        <v>38</v>
      </c>
    </row>
    <row r="126" spans="1:13" ht="15" customHeight="1">
      <c r="A126" s="71" t="s">
        <v>217</v>
      </c>
      <c r="B126" s="2">
        <v>955</v>
      </c>
      <c r="C126" s="14" t="s">
        <v>202</v>
      </c>
      <c r="D126" s="26"/>
      <c r="E126" s="25"/>
      <c r="F126" s="72"/>
      <c r="G126" s="39"/>
      <c r="H126" s="39"/>
      <c r="I126" s="45"/>
      <c r="J126" s="29"/>
      <c r="K126" s="31"/>
      <c r="L126" s="29"/>
      <c r="M126" s="29">
        <f>M127</f>
        <v>650</v>
      </c>
    </row>
    <row r="127" spans="1:13" ht="13.5" customHeight="1">
      <c r="A127" s="75" t="s">
        <v>218</v>
      </c>
      <c r="B127" s="25">
        <v>955</v>
      </c>
      <c r="C127" s="26" t="s">
        <v>202</v>
      </c>
      <c r="D127" s="26" t="s">
        <v>23</v>
      </c>
      <c r="E127" s="2"/>
      <c r="F127" s="14"/>
      <c r="G127" s="39"/>
      <c r="H127" s="39"/>
      <c r="I127" s="45"/>
      <c r="J127" s="29"/>
      <c r="K127" s="31"/>
      <c r="L127" s="29"/>
      <c r="M127" s="29">
        <f>M129</f>
        <v>650</v>
      </c>
    </row>
    <row r="128" spans="1:13" ht="28.5" customHeight="1">
      <c r="A128" s="75" t="s">
        <v>219</v>
      </c>
      <c r="B128" s="25">
        <v>955</v>
      </c>
      <c r="C128" s="26" t="s">
        <v>202</v>
      </c>
      <c r="D128" s="26" t="s">
        <v>23</v>
      </c>
      <c r="E128" s="25" t="s">
        <v>220</v>
      </c>
      <c r="F128" s="14"/>
      <c r="G128" s="39"/>
      <c r="H128" s="39"/>
      <c r="I128" s="45"/>
      <c r="J128" s="29"/>
      <c r="K128" s="31"/>
      <c r="L128" s="29"/>
      <c r="M128" s="29">
        <f>M129</f>
        <v>650</v>
      </c>
    </row>
    <row r="129" spans="1:13" ht="26.25" customHeight="1">
      <c r="A129" s="75" t="s">
        <v>221</v>
      </c>
      <c r="B129" s="25">
        <v>955</v>
      </c>
      <c r="C129" s="26" t="s">
        <v>202</v>
      </c>
      <c r="D129" s="26" t="s">
        <v>23</v>
      </c>
      <c r="E129" s="25" t="s">
        <v>222</v>
      </c>
      <c r="F129" s="14"/>
      <c r="G129" s="39"/>
      <c r="H129" s="39"/>
      <c r="I129" s="45"/>
      <c r="J129" s="29"/>
      <c r="K129" s="31"/>
      <c r="L129" s="29"/>
      <c r="M129" s="29">
        <f>M130</f>
        <v>650</v>
      </c>
    </row>
    <row r="130" spans="1:13" ht="15" customHeight="1">
      <c r="A130" s="76" t="s">
        <v>174</v>
      </c>
      <c r="B130" s="25">
        <v>955</v>
      </c>
      <c r="C130" s="26" t="s">
        <v>202</v>
      </c>
      <c r="D130" s="26" t="s">
        <v>23</v>
      </c>
      <c r="E130" s="25" t="s">
        <v>222</v>
      </c>
      <c r="F130" s="18">
        <v>200</v>
      </c>
      <c r="G130" s="39"/>
      <c r="H130" s="39"/>
      <c r="I130" s="45"/>
      <c r="J130" s="29"/>
      <c r="K130" s="31"/>
      <c r="L130" s="29"/>
      <c r="M130" s="29">
        <f>M131</f>
        <v>650</v>
      </c>
    </row>
    <row r="131" spans="1:13" ht="30">
      <c r="A131" s="76" t="s">
        <v>175</v>
      </c>
      <c r="B131" s="25">
        <v>955</v>
      </c>
      <c r="C131" s="26" t="s">
        <v>202</v>
      </c>
      <c r="D131" s="26" t="s">
        <v>23</v>
      </c>
      <c r="E131" s="25" t="s">
        <v>222</v>
      </c>
      <c r="F131" s="18">
        <v>240</v>
      </c>
      <c r="G131" s="39"/>
      <c r="H131" s="39"/>
      <c r="I131" s="45"/>
      <c r="J131" s="29"/>
      <c r="K131" s="31"/>
      <c r="L131" s="29"/>
      <c r="M131" s="29">
        <f>M132</f>
        <v>650</v>
      </c>
    </row>
    <row r="132" spans="1:13" ht="30">
      <c r="A132" s="76" t="s">
        <v>176</v>
      </c>
      <c r="B132" s="25">
        <v>955</v>
      </c>
      <c r="C132" s="26" t="s">
        <v>202</v>
      </c>
      <c r="D132" s="26" t="s">
        <v>23</v>
      </c>
      <c r="E132" s="25" t="s">
        <v>222</v>
      </c>
      <c r="F132" s="18">
        <v>244</v>
      </c>
      <c r="G132" s="39"/>
      <c r="H132" s="39"/>
      <c r="I132" s="45"/>
      <c r="J132" s="29"/>
      <c r="K132" s="31"/>
      <c r="L132" s="29"/>
      <c r="M132" s="29">
        <v>650</v>
      </c>
    </row>
  </sheetData>
  <mergeCells count="11">
    <mergeCell ref="J8:L8"/>
    <mergeCell ref="M8:M9"/>
    <mergeCell ref="A7:M7"/>
    <mergeCell ref="A1:M5"/>
    <mergeCell ref="A8:A9"/>
    <mergeCell ref="B8:B9"/>
    <mergeCell ref="C8:C9"/>
    <mergeCell ref="D8:D9"/>
    <mergeCell ref="E8:E9"/>
    <mergeCell ref="F8:F9"/>
    <mergeCell ref="G8:I8"/>
  </mergeCells>
  <printOptions/>
  <pageMargins left="0.7874015748031497" right="0.7874015748031497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12"/>
  </sheetPr>
  <dimension ref="A1:H114"/>
  <sheetViews>
    <sheetView workbookViewId="0" topLeftCell="A13">
      <selection activeCell="H14" sqref="H14"/>
    </sheetView>
  </sheetViews>
  <sheetFormatPr defaultColWidth="9.00390625" defaultRowHeight="12.75"/>
  <cols>
    <col min="1" max="1" width="72.75390625" style="28" customWidth="1"/>
    <col min="2" max="2" width="3.25390625" style="84" bestFit="1" customWidth="1"/>
    <col min="3" max="3" width="4.00390625" style="84" bestFit="1" customWidth="1"/>
    <col min="4" max="4" width="11.00390625" style="28" bestFit="1" customWidth="1"/>
    <col min="5" max="5" width="4.375" style="84" bestFit="1" customWidth="1"/>
    <col min="6" max="6" width="0.12890625" style="28" hidden="1" customWidth="1"/>
    <col min="7" max="7" width="11.625" style="28" hidden="1" customWidth="1"/>
    <col min="8" max="8" width="12.875" style="28" bestFit="1" customWidth="1"/>
    <col min="9" max="16384" width="9.125" style="73" customWidth="1"/>
  </cols>
  <sheetData>
    <row r="1" spans="1:8" ht="15">
      <c r="A1" s="108" t="s">
        <v>236</v>
      </c>
      <c r="B1" s="108"/>
      <c r="C1" s="108"/>
      <c r="D1" s="108"/>
      <c r="E1" s="108"/>
      <c r="F1" s="108"/>
      <c r="G1" s="108"/>
      <c r="H1" s="108"/>
    </row>
    <row r="2" spans="1:8" ht="15">
      <c r="A2" s="108"/>
      <c r="B2" s="108"/>
      <c r="C2" s="108"/>
      <c r="D2" s="108"/>
      <c r="E2" s="108"/>
      <c r="F2" s="108"/>
      <c r="G2" s="108"/>
      <c r="H2" s="108"/>
    </row>
    <row r="3" spans="1:8" ht="15">
      <c r="A3" s="108"/>
      <c r="B3" s="108"/>
      <c r="C3" s="108"/>
      <c r="D3" s="108"/>
      <c r="E3" s="108"/>
      <c r="F3" s="108"/>
      <c r="G3" s="108"/>
      <c r="H3" s="108"/>
    </row>
    <row r="4" spans="1:8" ht="74.25" customHeight="1">
      <c r="A4" s="108"/>
      <c r="B4" s="108"/>
      <c r="C4" s="108"/>
      <c r="D4" s="108"/>
      <c r="E4" s="108"/>
      <c r="F4" s="108"/>
      <c r="G4" s="108"/>
      <c r="H4" s="108"/>
    </row>
    <row r="5" spans="1:8" ht="68.25" customHeight="1">
      <c r="A5" s="114" t="s">
        <v>187</v>
      </c>
      <c r="B5" s="114"/>
      <c r="C5" s="114"/>
      <c r="D5" s="114"/>
      <c r="E5" s="114"/>
      <c r="F5" s="114"/>
      <c r="G5" s="114"/>
      <c r="H5" s="114"/>
    </row>
    <row r="6" spans="1:8" ht="15">
      <c r="A6" s="105" t="s">
        <v>27</v>
      </c>
      <c r="B6" s="115" t="s">
        <v>54</v>
      </c>
      <c r="C6" s="115" t="s">
        <v>55</v>
      </c>
      <c r="D6" s="105" t="s">
        <v>56</v>
      </c>
      <c r="E6" s="115" t="s">
        <v>57</v>
      </c>
      <c r="F6" s="111" t="s">
        <v>82</v>
      </c>
      <c r="G6" s="111" t="s">
        <v>83</v>
      </c>
      <c r="H6" s="111" t="s">
        <v>188</v>
      </c>
    </row>
    <row r="7" spans="1:8" ht="15">
      <c r="A7" s="105"/>
      <c r="B7" s="115"/>
      <c r="C7" s="115"/>
      <c r="D7" s="105"/>
      <c r="E7" s="115"/>
      <c r="F7" s="112"/>
      <c r="G7" s="112"/>
      <c r="H7" s="112"/>
    </row>
    <row r="8" spans="1:8" ht="15">
      <c r="A8" s="105"/>
      <c r="B8" s="115"/>
      <c r="C8" s="115"/>
      <c r="D8" s="105"/>
      <c r="E8" s="115"/>
      <c r="F8" s="112"/>
      <c r="G8" s="112"/>
      <c r="H8" s="112"/>
    </row>
    <row r="9" spans="1:8" ht="15">
      <c r="A9" s="105"/>
      <c r="B9" s="115"/>
      <c r="C9" s="115"/>
      <c r="D9" s="105"/>
      <c r="E9" s="115"/>
      <c r="F9" s="112"/>
      <c r="G9" s="112"/>
      <c r="H9" s="112"/>
    </row>
    <row r="10" spans="1:8" ht="15">
      <c r="A10" s="105"/>
      <c r="B10" s="115"/>
      <c r="C10" s="115"/>
      <c r="D10" s="105"/>
      <c r="E10" s="115"/>
      <c r="F10" s="113"/>
      <c r="G10" s="113"/>
      <c r="H10" s="113"/>
    </row>
    <row r="11" spans="1:8" ht="15">
      <c r="A11" s="25">
        <v>1</v>
      </c>
      <c r="B11" s="26" t="s">
        <v>71</v>
      </c>
      <c r="C11" s="26" t="s">
        <v>72</v>
      </c>
      <c r="D11" s="25">
        <v>4</v>
      </c>
      <c r="E11" s="26" t="s">
        <v>73</v>
      </c>
      <c r="F11" s="27">
        <v>6</v>
      </c>
      <c r="G11" s="27">
        <v>7</v>
      </c>
      <c r="H11" s="27">
        <v>8</v>
      </c>
    </row>
    <row r="12" spans="1:8" ht="15">
      <c r="A12" s="74" t="s">
        <v>52</v>
      </c>
      <c r="B12" s="69"/>
      <c r="C12" s="69"/>
      <c r="D12" s="70"/>
      <c r="E12" s="69"/>
      <c r="F12" s="35" t="e">
        <f>F13+F31+#REF!+#REF!+F73+#REF!+#REF!+#REF!+F97+F38+#REF!</f>
        <v>#REF!</v>
      </c>
      <c r="G12" s="35" t="e">
        <f>G13+G31+#REF!+#REF!+G73+#REF!+#REF!+#REF!+G97+G38+#REF!</f>
        <v>#REF!</v>
      </c>
      <c r="H12" s="35">
        <f>H13+H31+H38+H73+H97+H108</f>
        <v>26688</v>
      </c>
    </row>
    <row r="13" spans="1:8" ht="15">
      <c r="A13" s="71" t="s">
        <v>159</v>
      </c>
      <c r="B13" s="14" t="s">
        <v>18</v>
      </c>
      <c r="C13" s="14"/>
      <c r="D13" s="2"/>
      <c r="E13" s="14"/>
      <c r="F13" s="30" t="e">
        <f>#REF!+F14+#REF!+#REF!+#REF!+#REF!+#REF!</f>
        <v>#REF!</v>
      </c>
      <c r="G13" s="30" t="e">
        <f>#REF!+G14+#REF!+#REF!+#REF!+#REF!+#REF!</f>
        <v>#REF!</v>
      </c>
      <c r="H13" s="30">
        <f>H14</f>
        <v>7067</v>
      </c>
    </row>
    <row r="14" spans="1:8" ht="42.75">
      <c r="A14" s="71" t="s">
        <v>38</v>
      </c>
      <c r="B14" s="14" t="s">
        <v>18</v>
      </c>
      <c r="C14" s="14" t="s">
        <v>21</v>
      </c>
      <c r="D14" s="2"/>
      <c r="E14" s="14"/>
      <c r="F14" s="30" t="e">
        <f>F15</f>
        <v>#REF!</v>
      </c>
      <c r="G14" s="30" t="e">
        <f>G15</f>
        <v>#REF!</v>
      </c>
      <c r="H14" s="30">
        <f>H15</f>
        <v>7067</v>
      </c>
    </row>
    <row r="15" spans="1:8" ht="45">
      <c r="A15" s="75" t="s">
        <v>33</v>
      </c>
      <c r="B15" s="26" t="s">
        <v>18</v>
      </c>
      <c r="C15" s="26" t="s">
        <v>21</v>
      </c>
      <c r="D15" s="25" t="s">
        <v>34</v>
      </c>
      <c r="E15" s="26"/>
      <c r="F15" s="29" t="e">
        <f>F16+F27</f>
        <v>#REF!</v>
      </c>
      <c r="G15" s="29" t="e">
        <f>G16+G27</f>
        <v>#REF!</v>
      </c>
      <c r="H15" s="29">
        <f>H16+H27</f>
        <v>7067</v>
      </c>
    </row>
    <row r="16" spans="1:8" ht="15">
      <c r="A16" s="75" t="s">
        <v>36</v>
      </c>
      <c r="B16" s="26" t="s">
        <v>18</v>
      </c>
      <c r="C16" s="26" t="s">
        <v>21</v>
      </c>
      <c r="D16" s="25" t="s">
        <v>37</v>
      </c>
      <c r="E16" s="26"/>
      <c r="F16" s="29" t="e">
        <f>#REF!</f>
        <v>#REF!</v>
      </c>
      <c r="G16" s="29" t="e">
        <f>#REF!</f>
        <v>#REF!</v>
      </c>
      <c r="H16" s="29">
        <f>H17+H21+H24</f>
        <v>6265</v>
      </c>
    </row>
    <row r="17" spans="1:8" ht="45">
      <c r="A17" s="76" t="s">
        <v>171</v>
      </c>
      <c r="B17" s="26" t="s">
        <v>18</v>
      </c>
      <c r="C17" s="26" t="s">
        <v>21</v>
      </c>
      <c r="D17" s="25" t="s">
        <v>37</v>
      </c>
      <c r="E17" s="25">
        <v>100</v>
      </c>
      <c r="F17" s="29"/>
      <c r="G17" s="29"/>
      <c r="H17" s="29">
        <f>H18+H20</f>
        <v>3637</v>
      </c>
    </row>
    <row r="18" spans="1:8" ht="15">
      <c r="A18" s="76" t="s">
        <v>172</v>
      </c>
      <c r="B18" s="26" t="s">
        <v>18</v>
      </c>
      <c r="C18" s="26" t="s">
        <v>21</v>
      </c>
      <c r="D18" s="25" t="s">
        <v>37</v>
      </c>
      <c r="E18" s="18">
        <v>120</v>
      </c>
      <c r="F18" s="29"/>
      <c r="G18" s="29"/>
      <c r="H18" s="29">
        <f>H19</f>
        <v>3592</v>
      </c>
    </row>
    <row r="19" spans="1:8" ht="15">
      <c r="A19" s="76" t="s">
        <v>173</v>
      </c>
      <c r="B19" s="26" t="s">
        <v>18</v>
      </c>
      <c r="C19" s="26" t="s">
        <v>21</v>
      </c>
      <c r="D19" s="25" t="s">
        <v>37</v>
      </c>
      <c r="E19" s="18">
        <v>121</v>
      </c>
      <c r="F19" s="29"/>
      <c r="G19" s="29"/>
      <c r="H19" s="29">
        <v>3592</v>
      </c>
    </row>
    <row r="20" spans="1:8" ht="15">
      <c r="A20" s="76" t="s">
        <v>186</v>
      </c>
      <c r="B20" s="26" t="s">
        <v>18</v>
      </c>
      <c r="C20" s="26" t="s">
        <v>21</v>
      </c>
      <c r="D20" s="25" t="s">
        <v>37</v>
      </c>
      <c r="E20" s="18">
        <v>112</v>
      </c>
      <c r="F20" s="29"/>
      <c r="G20" s="29"/>
      <c r="H20" s="29">
        <v>45</v>
      </c>
    </row>
    <row r="21" spans="1:8" ht="15">
      <c r="A21" s="76" t="s">
        <v>174</v>
      </c>
      <c r="B21" s="26" t="s">
        <v>18</v>
      </c>
      <c r="C21" s="26" t="s">
        <v>21</v>
      </c>
      <c r="D21" s="25" t="s">
        <v>37</v>
      </c>
      <c r="E21" s="18">
        <v>200</v>
      </c>
      <c r="F21" s="29"/>
      <c r="G21" s="29"/>
      <c r="H21" s="29">
        <f>H22</f>
        <v>2613</v>
      </c>
    </row>
    <row r="22" spans="1:8" ht="15">
      <c r="A22" s="76" t="s">
        <v>175</v>
      </c>
      <c r="B22" s="26" t="s">
        <v>18</v>
      </c>
      <c r="C22" s="26" t="s">
        <v>21</v>
      </c>
      <c r="D22" s="25" t="s">
        <v>37</v>
      </c>
      <c r="E22" s="18">
        <v>240</v>
      </c>
      <c r="F22" s="29"/>
      <c r="G22" s="29"/>
      <c r="H22" s="29">
        <f>H23</f>
        <v>2613</v>
      </c>
    </row>
    <row r="23" spans="1:8" ht="15">
      <c r="A23" s="76" t="s">
        <v>176</v>
      </c>
      <c r="B23" s="26" t="s">
        <v>18</v>
      </c>
      <c r="C23" s="26" t="s">
        <v>21</v>
      </c>
      <c r="D23" s="25" t="s">
        <v>37</v>
      </c>
      <c r="E23" s="18">
        <v>244</v>
      </c>
      <c r="F23" s="29"/>
      <c r="G23" s="29"/>
      <c r="H23" s="29">
        <v>2613</v>
      </c>
    </row>
    <row r="24" spans="1:8" ht="15">
      <c r="A24" s="76" t="s">
        <v>177</v>
      </c>
      <c r="B24" s="26" t="s">
        <v>18</v>
      </c>
      <c r="C24" s="26" t="s">
        <v>21</v>
      </c>
      <c r="D24" s="25" t="s">
        <v>37</v>
      </c>
      <c r="E24" s="18">
        <v>800</v>
      </c>
      <c r="F24" s="29"/>
      <c r="G24" s="29"/>
      <c r="H24" s="29">
        <f>H25</f>
        <v>15</v>
      </c>
    </row>
    <row r="25" spans="1:8" ht="15">
      <c r="A25" s="76" t="s">
        <v>178</v>
      </c>
      <c r="B25" s="26" t="s">
        <v>18</v>
      </c>
      <c r="C25" s="26" t="s">
        <v>21</v>
      </c>
      <c r="D25" s="25" t="s">
        <v>37</v>
      </c>
      <c r="E25" s="18">
        <v>850</v>
      </c>
      <c r="F25" s="29"/>
      <c r="G25" s="29"/>
      <c r="H25" s="29">
        <f>H26</f>
        <v>15</v>
      </c>
    </row>
    <row r="26" spans="1:8" ht="15">
      <c r="A26" s="76" t="s">
        <v>179</v>
      </c>
      <c r="B26" s="26" t="s">
        <v>18</v>
      </c>
      <c r="C26" s="26" t="s">
        <v>21</v>
      </c>
      <c r="D26" s="25" t="s">
        <v>37</v>
      </c>
      <c r="E26" s="18">
        <v>852</v>
      </c>
      <c r="F26" s="29"/>
      <c r="G26" s="29"/>
      <c r="H26" s="29">
        <v>15</v>
      </c>
    </row>
    <row r="27" spans="1:8" ht="30">
      <c r="A27" s="75" t="s">
        <v>39</v>
      </c>
      <c r="B27" s="26" t="s">
        <v>18</v>
      </c>
      <c r="C27" s="26" t="s">
        <v>21</v>
      </c>
      <c r="D27" s="25" t="s">
        <v>40</v>
      </c>
      <c r="E27" s="26"/>
      <c r="F27" s="29">
        <f>F30</f>
        <v>0</v>
      </c>
      <c r="G27" s="29">
        <f>G30</f>
        <v>0</v>
      </c>
      <c r="H27" s="29">
        <f>H28</f>
        <v>802</v>
      </c>
    </row>
    <row r="28" spans="1:8" ht="45">
      <c r="A28" s="76" t="s">
        <v>171</v>
      </c>
      <c r="B28" s="26" t="s">
        <v>18</v>
      </c>
      <c r="C28" s="26" t="s">
        <v>21</v>
      </c>
      <c r="D28" s="25" t="s">
        <v>40</v>
      </c>
      <c r="E28" s="25">
        <v>100</v>
      </c>
      <c r="F28" s="29"/>
      <c r="G28" s="29"/>
      <c r="H28" s="29">
        <f>H29</f>
        <v>802</v>
      </c>
    </row>
    <row r="29" spans="1:8" ht="15">
      <c r="A29" s="76" t="s">
        <v>172</v>
      </c>
      <c r="B29" s="26" t="s">
        <v>18</v>
      </c>
      <c r="C29" s="26" t="s">
        <v>21</v>
      </c>
      <c r="D29" s="25" t="s">
        <v>40</v>
      </c>
      <c r="E29" s="18">
        <v>120</v>
      </c>
      <c r="F29" s="29"/>
      <c r="G29" s="29"/>
      <c r="H29" s="29">
        <f>H30</f>
        <v>802</v>
      </c>
    </row>
    <row r="30" spans="1:8" ht="15">
      <c r="A30" s="76" t="s">
        <v>173</v>
      </c>
      <c r="B30" s="26" t="s">
        <v>18</v>
      </c>
      <c r="C30" s="26" t="s">
        <v>21</v>
      </c>
      <c r="D30" s="25" t="s">
        <v>40</v>
      </c>
      <c r="E30" s="18">
        <v>121</v>
      </c>
      <c r="F30" s="29">
        <f>'Вед-я ст-ра'!$I$30</f>
        <v>0</v>
      </c>
      <c r="G30" s="29">
        <f>'Вед-я ст-ра'!L30</f>
        <v>0</v>
      </c>
      <c r="H30" s="29">
        <v>802</v>
      </c>
    </row>
    <row r="31" spans="1:8" ht="28.5">
      <c r="A31" s="71" t="s">
        <v>160</v>
      </c>
      <c r="B31" s="14" t="s">
        <v>19</v>
      </c>
      <c r="C31" s="14"/>
      <c r="D31" s="2"/>
      <c r="E31" s="14"/>
      <c r="F31" s="30" t="e">
        <f>#REF!+#REF!</f>
        <v>#REF!</v>
      </c>
      <c r="G31" s="30" t="e">
        <f>#REF!+#REF!</f>
        <v>#REF!</v>
      </c>
      <c r="H31" s="30">
        <v>300</v>
      </c>
    </row>
    <row r="32" spans="1:8" ht="30">
      <c r="A32" s="75" t="s">
        <v>156</v>
      </c>
      <c r="B32" s="26" t="s">
        <v>19</v>
      </c>
      <c r="C32" s="26" t="s">
        <v>25</v>
      </c>
      <c r="D32" s="25"/>
      <c r="E32" s="26"/>
      <c r="F32" s="30"/>
      <c r="G32" s="30"/>
      <c r="H32" s="29">
        <f>H33</f>
        <v>300</v>
      </c>
    </row>
    <row r="33" spans="1:8" ht="30">
      <c r="A33" s="75" t="s">
        <v>168</v>
      </c>
      <c r="B33" s="26" t="s">
        <v>19</v>
      </c>
      <c r="C33" s="26" t="s">
        <v>25</v>
      </c>
      <c r="D33" s="25" t="s">
        <v>67</v>
      </c>
      <c r="E33" s="26"/>
      <c r="F33" s="30"/>
      <c r="G33" s="30"/>
      <c r="H33" s="29">
        <f>H34</f>
        <v>300</v>
      </c>
    </row>
    <row r="34" spans="1:8" ht="30">
      <c r="A34" s="75" t="s">
        <v>68</v>
      </c>
      <c r="B34" s="26" t="s">
        <v>19</v>
      </c>
      <c r="C34" s="26" t="s">
        <v>25</v>
      </c>
      <c r="D34" s="25" t="s">
        <v>79</v>
      </c>
      <c r="E34" s="26"/>
      <c r="F34" s="30"/>
      <c r="G34" s="30"/>
      <c r="H34" s="29">
        <v>300</v>
      </c>
    </row>
    <row r="35" spans="1:8" ht="15">
      <c r="A35" s="76" t="s">
        <v>174</v>
      </c>
      <c r="B35" s="26" t="s">
        <v>19</v>
      </c>
      <c r="C35" s="26" t="s">
        <v>25</v>
      </c>
      <c r="D35" s="25" t="s">
        <v>79</v>
      </c>
      <c r="E35" s="72">
        <v>200</v>
      </c>
      <c r="F35" s="30"/>
      <c r="G35" s="30"/>
      <c r="H35" s="29">
        <v>300</v>
      </c>
    </row>
    <row r="36" spans="1:8" ht="15">
      <c r="A36" s="76" t="s">
        <v>175</v>
      </c>
      <c r="B36" s="26" t="s">
        <v>19</v>
      </c>
      <c r="C36" s="26" t="s">
        <v>25</v>
      </c>
      <c r="D36" s="25" t="s">
        <v>79</v>
      </c>
      <c r="E36" s="72">
        <v>240</v>
      </c>
      <c r="F36" s="30"/>
      <c r="G36" s="30"/>
      <c r="H36" s="29">
        <v>300</v>
      </c>
    </row>
    <row r="37" spans="1:8" ht="15">
      <c r="A37" s="76" t="s">
        <v>176</v>
      </c>
      <c r="B37" s="26" t="s">
        <v>19</v>
      </c>
      <c r="C37" s="26" t="s">
        <v>25</v>
      </c>
      <c r="D37" s="25" t="s">
        <v>79</v>
      </c>
      <c r="E37" s="72">
        <v>244</v>
      </c>
      <c r="F37" s="30"/>
      <c r="G37" s="30"/>
      <c r="H37" s="29">
        <v>300</v>
      </c>
    </row>
    <row r="38" spans="1:8" s="77" customFormat="1" ht="15">
      <c r="A38" s="71" t="s">
        <v>161</v>
      </c>
      <c r="B38" s="14" t="s">
        <v>24</v>
      </c>
      <c r="C38" s="14"/>
      <c r="D38" s="2"/>
      <c r="E38" s="14"/>
      <c r="F38" s="30" t="e">
        <f>F48+#REF!</f>
        <v>#REF!</v>
      </c>
      <c r="G38" s="30" t="e">
        <f>G48+#REF!</f>
        <v>#REF!</v>
      </c>
      <c r="H38" s="30">
        <f>H39+H43+H48</f>
        <v>12485</v>
      </c>
    </row>
    <row r="39" spans="1:8" s="77" customFormat="1" ht="15">
      <c r="A39" s="71" t="s">
        <v>203</v>
      </c>
      <c r="B39" s="14" t="s">
        <v>24</v>
      </c>
      <c r="C39" s="14" t="s">
        <v>18</v>
      </c>
      <c r="D39" s="2"/>
      <c r="E39" s="14"/>
      <c r="F39" s="30"/>
      <c r="G39" s="30"/>
      <c r="H39" s="30">
        <f>H40</f>
        <v>460</v>
      </c>
    </row>
    <row r="40" spans="1:8" s="77" customFormat="1" ht="15">
      <c r="A40" s="75" t="s">
        <v>174</v>
      </c>
      <c r="B40" s="26" t="s">
        <v>24</v>
      </c>
      <c r="C40" s="26" t="s">
        <v>18</v>
      </c>
      <c r="D40" s="25" t="s">
        <v>205</v>
      </c>
      <c r="E40" s="26" t="s">
        <v>206</v>
      </c>
      <c r="F40" s="30"/>
      <c r="G40" s="30"/>
      <c r="H40" s="29">
        <f>H41</f>
        <v>460</v>
      </c>
    </row>
    <row r="41" spans="1:8" s="77" customFormat="1" ht="15">
      <c r="A41" s="76" t="s">
        <v>175</v>
      </c>
      <c r="B41" s="26" t="s">
        <v>24</v>
      </c>
      <c r="C41" s="26" t="s">
        <v>18</v>
      </c>
      <c r="D41" s="25" t="s">
        <v>205</v>
      </c>
      <c r="E41" s="26" t="s">
        <v>207</v>
      </c>
      <c r="F41" s="30"/>
      <c r="G41" s="30"/>
      <c r="H41" s="29">
        <f>H42</f>
        <v>460</v>
      </c>
    </row>
    <row r="42" spans="1:8" s="77" customFormat="1" ht="30">
      <c r="A42" s="76" t="s">
        <v>204</v>
      </c>
      <c r="B42" s="26" t="s">
        <v>24</v>
      </c>
      <c r="C42" s="26" t="s">
        <v>18</v>
      </c>
      <c r="D42" s="25" t="s">
        <v>205</v>
      </c>
      <c r="E42" s="26" t="s">
        <v>208</v>
      </c>
      <c r="F42" s="30"/>
      <c r="G42" s="30"/>
      <c r="H42" s="29">
        <v>460</v>
      </c>
    </row>
    <row r="43" spans="1:8" s="77" customFormat="1" ht="15">
      <c r="A43" s="96" t="s">
        <v>229</v>
      </c>
      <c r="B43" s="14" t="s">
        <v>24</v>
      </c>
      <c r="C43" s="14" t="s">
        <v>23</v>
      </c>
      <c r="D43" s="25"/>
      <c r="E43" s="26"/>
      <c r="F43" s="30"/>
      <c r="G43" s="30"/>
      <c r="H43" s="30">
        <f>H44</f>
        <v>800</v>
      </c>
    </row>
    <row r="44" spans="1:8" s="77" customFormat="1" ht="15">
      <c r="A44" s="71" t="s">
        <v>76</v>
      </c>
      <c r="B44" s="14" t="s">
        <v>24</v>
      </c>
      <c r="C44" s="14" t="s">
        <v>23</v>
      </c>
      <c r="D44" s="2" t="s">
        <v>226</v>
      </c>
      <c r="E44" s="14"/>
      <c r="F44" s="30"/>
      <c r="G44" s="30"/>
      <c r="H44" s="29">
        <f>H45</f>
        <v>800</v>
      </c>
    </row>
    <row r="45" spans="1:8" s="77" customFormat="1" ht="15">
      <c r="A45" s="76" t="s">
        <v>174</v>
      </c>
      <c r="B45" s="26" t="s">
        <v>24</v>
      </c>
      <c r="C45" s="26" t="s">
        <v>23</v>
      </c>
      <c r="D45" s="25" t="s">
        <v>226</v>
      </c>
      <c r="E45" s="26" t="s">
        <v>206</v>
      </c>
      <c r="F45" s="30"/>
      <c r="G45" s="30"/>
      <c r="H45" s="29">
        <f>H46</f>
        <v>800</v>
      </c>
    </row>
    <row r="46" spans="1:8" s="77" customFormat="1" ht="15">
      <c r="A46" s="76" t="s">
        <v>175</v>
      </c>
      <c r="B46" s="26" t="s">
        <v>24</v>
      </c>
      <c r="C46" s="26" t="s">
        <v>23</v>
      </c>
      <c r="D46" s="25" t="s">
        <v>226</v>
      </c>
      <c r="E46" s="26" t="s">
        <v>207</v>
      </c>
      <c r="F46" s="30"/>
      <c r="G46" s="30"/>
      <c r="H46" s="29">
        <f>H47</f>
        <v>800</v>
      </c>
    </row>
    <row r="47" spans="1:8" s="77" customFormat="1" ht="15">
      <c r="A47" s="76" t="s">
        <v>176</v>
      </c>
      <c r="B47" s="26" t="s">
        <v>24</v>
      </c>
      <c r="C47" s="26" t="s">
        <v>23</v>
      </c>
      <c r="D47" s="25" t="s">
        <v>226</v>
      </c>
      <c r="E47" s="26" t="s">
        <v>228</v>
      </c>
      <c r="F47" s="30"/>
      <c r="G47" s="30"/>
      <c r="H47" s="29">
        <v>800</v>
      </c>
    </row>
    <row r="48" spans="1:8" s="78" customFormat="1" ht="15">
      <c r="A48" s="71" t="s">
        <v>2</v>
      </c>
      <c r="B48" s="14" t="s">
        <v>24</v>
      </c>
      <c r="C48" s="14" t="s">
        <v>19</v>
      </c>
      <c r="D48" s="2"/>
      <c r="E48" s="14"/>
      <c r="F48" s="30">
        <f>F71</f>
        <v>0</v>
      </c>
      <c r="G48" s="30">
        <f>G71</f>
        <v>0</v>
      </c>
      <c r="H48" s="30">
        <f>H49+H53+H57+H61+H65+H69</f>
        <v>11225</v>
      </c>
    </row>
    <row r="49" spans="1:8" s="78" customFormat="1" ht="15">
      <c r="A49" s="71" t="s">
        <v>76</v>
      </c>
      <c r="B49" s="14" t="s">
        <v>24</v>
      </c>
      <c r="C49" s="14" t="s">
        <v>19</v>
      </c>
      <c r="D49" s="2" t="s">
        <v>226</v>
      </c>
      <c r="E49" s="14"/>
      <c r="F49" s="30"/>
      <c r="G49" s="30"/>
      <c r="H49" s="29">
        <f>H50</f>
        <v>1000</v>
      </c>
    </row>
    <row r="50" spans="1:8" s="78" customFormat="1" ht="15">
      <c r="A50" s="76" t="s">
        <v>174</v>
      </c>
      <c r="B50" s="26" t="s">
        <v>24</v>
      </c>
      <c r="C50" s="26" t="s">
        <v>19</v>
      </c>
      <c r="D50" s="25" t="s">
        <v>226</v>
      </c>
      <c r="E50" s="26" t="s">
        <v>206</v>
      </c>
      <c r="F50" s="30"/>
      <c r="G50" s="30"/>
      <c r="H50" s="29">
        <f>H51</f>
        <v>1000</v>
      </c>
    </row>
    <row r="51" spans="1:8" s="78" customFormat="1" ht="15">
      <c r="A51" s="76" t="s">
        <v>175</v>
      </c>
      <c r="B51" s="26" t="s">
        <v>24</v>
      </c>
      <c r="C51" s="26" t="s">
        <v>19</v>
      </c>
      <c r="D51" s="25" t="s">
        <v>226</v>
      </c>
      <c r="E51" s="26" t="s">
        <v>207</v>
      </c>
      <c r="F51" s="30"/>
      <c r="G51" s="30"/>
      <c r="H51" s="29">
        <f>H52</f>
        <v>1000</v>
      </c>
    </row>
    <row r="52" spans="1:8" s="78" customFormat="1" ht="15">
      <c r="A52" s="76" t="s">
        <v>176</v>
      </c>
      <c r="B52" s="26" t="s">
        <v>24</v>
      </c>
      <c r="C52" s="26" t="s">
        <v>19</v>
      </c>
      <c r="D52" s="25" t="s">
        <v>226</v>
      </c>
      <c r="E52" s="26" t="s">
        <v>228</v>
      </c>
      <c r="F52" s="30"/>
      <c r="G52" s="30"/>
      <c r="H52" s="29">
        <v>1000</v>
      </c>
    </row>
    <row r="53" spans="1:8" s="78" customFormat="1" ht="15">
      <c r="A53" s="71" t="s">
        <v>190</v>
      </c>
      <c r="B53" s="26" t="s">
        <v>24</v>
      </c>
      <c r="C53" s="26" t="s">
        <v>19</v>
      </c>
      <c r="D53" s="25" t="s">
        <v>189</v>
      </c>
      <c r="E53" s="26"/>
      <c r="F53" s="30"/>
      <c r="G53" s="30"/>
      <c r="H53" s="29">
        <f>H54</f>
        <v>1630</v>
      </c>
    </row>
    <row r="54" spans="1:8" s="78" customFormat="1" ht="15">
      <c r="A54" s="76" t="s">
        <v>174</v>
      </c>
      <c r="B54" s="26" t="s">
        <v>24</v>
      </c>
      <c r="C54" s="26" t="s">
        <v>19</v>
      </c>
      <c r="D54" s="25" t="s">
        <v>189</v>
      </c>
      <c r="E54" s="72">
        <v>200</v>
      </c>
      <c r="F54" s="30"/>
      <c r="G54" s="30"/>
      <c r="H54" s="29">
        <f>H55</f>
        <v>1630</v>
      </c>
    </row>
    <row r="55" spans="1:8" s="78" customFormat="1" ht="15">
      <c r="A55" s="76" t="s">
        <v>175</v>
      </c>
      <c r="B55" s="26" t="s">
        <v>24</v>
      </c>
      <c r="C55" s="26" t="s">
        <v>19</v>
      </c>
      <c r="D55" s="25" t="s">
        <v>189</v>
      </c>
      <c r="E55" s="72">
        <v>240</v>
      </c>
      <c r="F55" s="30"/>
      <c r="G55" s="30"/>
      <c r="H55" s="29">
        <f>H56</f>
        <v>1630</v>
      </c>
    </row>
    <row r="56" spans="1:8" s="78" customFormat="1" ht="15">
      <c r="A56" s="76" t="s">
        <v>176</v>
      </c>
      <c r="B56" s="26" t="s">
        <v>24</v>
      </c>
      <c r="C56" s="26" t="s">
        <v>19</v>
      </c>
      <c r="D56" s="25" t="s">
        <v>189</v>
      </c>
      <c r="E56" s="72">
        <v>244</v>
      </c>
      <c r="F56" s="30"/>
      <c r="G56" s="30"/>
      <c r="H56" s="29">
        <v>1630</v>
      </c>
    </row>
    <row r="57" spans="1:8" s="78" customFormat="1" ht="42.75">
      <c r="A57" s="71" t="s">
        <v>192</v>
      </c>
      <c r="B57" s="26" t="s">
        <v>24</v>
      </c>
      <c r="C57" s="26" t="s">
        <v>19</v>
      </c>
      <c r="D57" s="25" t="s">
        <v>191</v>
      </c>
      <c r="E57" s="26"/>
      <c r="F57" s="30"/>
      <c r="G57" s="30"/>
      <c r="H57" s="29">
        <f>H58</f>
        <v>2600</v>
      </c>
    </row>
    <row r="58" spans="1:8" s="78" customFormat="1" ht="15">
      <c r="A58" s="76" t="s">
        <v>174</v>
      </c>
      <c r="B58" s="26" t="s">
        <v>24</v>
      </c>
      <c r="C58" s="26" t="s">
        <v>19</v>
      </c>
      <c r="D58" s="25" t="s">
        <v>191</v>
      </c>
      <c r="E58" s="72">
        <v>200</v>
      </c>
      <c r="F58" s="30"/>
      <c r="G58" s="30"/>
      <c r="H58" s="29">
        <f>H59</f>
        <v>2600</v>
      </c>
    </row>
    <row r="59" spans="1:8" s="78" customFormat="1" ht="15">
      <c r="A59" s="76" t="s">
        <v>175</v>
      </c>
      <c r="B59" s="26" t="s">
        <v>24</v>
      </c>
      <c r="C59" s="26" t="s">
        <v>19</v>
      </c>
      <c r="D59" s="25" t="s">
        <v>191</v>
      </c>
      <c r="E59" s="72">
        <v>240</v>
      </c>
      <c r="F59" s="30"/>
      <c r="G59" s="30"/>
      <c r="H59" s="29">
        <f>H60</f>
        <v>2600</v>
      </c>
    </row>
    <row r="60" spans="1:8" s="78" customFormat="1" ht="15">
      <c r="A60" s="76" t="s">
        <v>176</v>
      </c>
      <c r="B60" s="26" t="s">
        <v>24</v>
      </c>
      <c r="C60" s="26" t="s">
        <v>19</v>
      </c>
      <c r="D60" s="25" t="s">
        <v>191</v>
      </c>
      <c r="E60" s="72">
        <v>244</v>
      </c>
      <c r="F60" s="30"/>
      <c r="G60" s="30"/>
      <c r="H60" s="29">
        <v>2600</v>
      </c>
    </row>
    <row r="61" spans="1:8" s="78" customFormat="1" ht="15">
      <c r="A61" s="71" t="s">
        <v>193</v>
      </c>
      <c r="B61" s="26" t="s">
        <v>24</v>
      </c>
      <c r="C61" s="26" t="s">
        <v>19</v>
      </c>
      <c r="D61" s="25" t="s">
        <v>194</v>
      </c>
      <c r="E61" s="26"/>
      <c r="F61" s="30"/>
      <c r="G61" s="30"/>
      <c r="H61" s="29">
        <f>H62</f>
        <v>240</v>
      </c>
    </row>
    <row r="62" spans="1:8" s="78" customFormat="1" ht="15">
      <c r="A62" s="76" t="s">
        <v>174</v>
      </c>
      <c r="B62" s="26" t="s">
        <v>24</v>
      </c>
      <c r="C62" s="26" t="s">
        <v>19</v>
      </c>
      <c r="D62" s="25" t="s">
        <v>194</v>
      </c>
      <c r="E62" s="72">
        <v>200</v>
      </c>
      <c r="F62" s="30"/>
      <c r="G62" s="30"/>
      <c r="H62" s="29">
        <f>H63</f>
        <v>240</v>
      </c>
    </row>
    <row r="63" spans="1:8" s="78" customFormat="1" ht="15">
      <c r="A63" s="76" t="s">
        <v>175</v>
      </c>
      <c r="B63" s="26" t="s">
        <v>24</v>
      </c>
      <c r="C63" s="26" t="s">
        <v>19</v>
      </c>
      <c r="D63" s="25" t="s">
        <v>194</v>
      </c>
      <c r="E63" s="72">
        <v>240</v>
      </c>
      <c r="F63" s="30"/>
      <c r="G63" s="30"/>
      <c r="H63" s="29">
        <f>H64</f>
        <v>240</v>
      </c>
    </row>
    <row r="64" spans="1:8" s="78" customFormat="1" ht="15">
      <c r="A64" s="76" t="s">
        <v>176</v>
      </c>
      <c r="B64" s="26" t="s">
        <v>24</v>
      </c>
      <c r="C64" s="26" t="s">
        <v>19</v>
      </c>
      <c r="D64" s="25" t="s">
        <v>194</v>
      </c>
      <c r="E64" s="72">
        <v>244</v>
      </c>
      <c r="F64" s="30"/>
      <c r="G64" s="30"/>
      <c r="H64" s="29">
        <v>240</v>
      </c>
    </row>
    <row r="65" spans="1:8" s="78" customFormat="1" ht="15">
      <c r="A65" s="71" t="s">
        <v>165</v>
      </c>
      <c r="B65" s="26" t="s">
        <v>24</v>
      </c>
      <c r="C65" s="26" t="s">
        <v>19</v>
      </c>
      <c r="D65" s="25" t="s">
        <v>166</v>
      </c>
      <c r="E65" s="26"/>
      <c r="F65" s="30"/>
      <c r="G65" s="30"/>
      <c r="H65" s="29">
        <f>H66</f>
        <v>220</v>
      </c>
    </row>
    <row r="66" spans="1:8" s="78" customFormat="1" ht="15">
      <c r="A66" s="76" t="s">
        <v>174</v>
      </c>
      <c r="B66" s="26" t="s">
        <v>24</v>
      </c>
      <c r="C66" s="26" t="s">
        <v>19</v>
      </c>
      <c r="D66" s="25" t="s">
        <v>166</v>
      </c>
      <c r="E66" s="72">
        <v>200</v>
      </c>
      <c r="F66" s="30"/>
      <c r="G66" s="30"/>
      <c r="H66" s="29">
        <f>H67</f>
        <v>220</v>
      </c>
    </row>
    <row r="67" spans="1:8" s="78" customFormat="1" ht="15">
      <c r="A67" s="76" t="s">
        <v>175</v>
      </c>
      <c r="B67" s="26" t="s">
        <v>24</v>
      </c>
      <c r="C67" s="26" t="s">
        <v>19</v>
      </c>
      <c r="D67" s="25" t="s">
        <v>166</v>
      </c>
      <c r="E67" s="72">
        <v>240</v>
      </c>
      <c r="F67" s="30"/>
      <c r="G67" s="30"/>
      <c r="H67" s="29">
        <f>H68</f>
        <v>220</v>
      </c>
    </row>
    <row r="68" spans="1:8" s="78" customFormat="1" ht="15">
      <c r="A68" s="76" t="s">
        <v>176</v>
      </c>
      <c r="B68" s="26" t="s">
        <v>24</v>
      </c>
      <c r="C68" s="26" t="s">
        <v>19</v>
      </c>
      <c r="D68" s="25" t="s">
        <v>166</v>
      </c>
      <c r="E68" s="72">
        <v>244</v>
      </c>
      <c r="F68" s="30"/>
      <c r="G68" s="30"/>
      <c r="H68" s="29">
        <v>220</v>
      </c>
    </row>
    <row r="69" spans="1:8" s="78" customFormat="1" ht="28.5">
      <c r="A69" s="71" t="s">
        <v>169</v>
      </c>
      <c r="B69" s="26" t="s">
        <v>24</v>
      </c>
      <c r="C69" s="26" t="s">
        <v>19</v>
      </c>
      <c r="D69" s="25" t="s">
        <v>170</v>
      </c>
      <c r="E69" s="26"/>
      <c r="F69" s="30"/>
      <c r="G69" s="30"/>
      <c r="H69" s="29">
        <f>H70</f>
        <v>5535</v>
      </c>
    </row>
    <row r="70" spans="1:8" s="78" customFormat="1" ht="15">
      <c r="A70" s="76" t="s">
        <v>174</v>
      </c>
      <c r="B70" s="26" t="s">
        <v>24</v>
      </c>
      <c r="C70" s="26" t="s">
        <v>19</v>
      </c>
      <c r="D70" s="25" t="s">
        <v>170</v>
      </c>
      <c r="E70" s="72">
        <v>200</v>
      </c>
      <c r="F70" s="30"/>
      <c r="G70" s="30"/>
      <c r="H70" s="29">
        <f>H71</f>
        <v>5535</v>
      </c>
    </row>
    <row r="71" spans="1:8" s="79" customFormat="1" ht="15">
      <c r="A71" s="76" t="s">
        <v>175</v>
      </c>
      <c r="B71" s="26" t="s">
        <v>24</v>
      </c>
      <c r="C71" s="26" t="s">
        <v>19</v>
      </c>
      <c r="D71" s="25" t="s">
        <v>170</v>
      </c>
      <c r="E71" s="72">
        <v>240</v>
      </c>
      <c r="F71" s="29"/>
      <c r="G71" s="29"/>
      <c r="H71" s="29">
        <v>5535</v>
      </c>
    </row>
    <row r="72" spans="1:8" ht="15">
      <c r="A72" s="76" t="s">
        <v>176</v>
      </c>
      <c r="B72" s="26" t="s">
        <v>24</v>
      </c>
      <c r="C72" s="26" t="s">
        <v>19</v>
      </c>
      <c r="D72" s="25" t="s">
        <v>170</v>
      </c>
      <c r="E72" s="72">
        <v>244</v>
      </c>
      <c r="F72" s="29"/>
      <c r="G72" s="29"/>
      <c r="H72" s="29">
        <v>5535</v>
      </c>
    </row>
    <row r="73" spans="1:8" ht="15">
      <c r="A73" s="83" t="s">
        <v>163</v>
      </c>
      <c r="B73" s="14" t="s">
        <v>0</v>
      </c>
      <c r="C73" s="14"/>
      <c r="D73" s="2"/>
      <c r="E73" s="14"/>
      <c r="F73" s="30" t="e">
        <f>F74+#REF!</f>
        <v>#REF!</v>
      </c>
      <c r="G73" s="30" t="e">
        <f>G74+#REF!</f>
        <v>#REF!</v>
      </c>
      <c r="H73" s="30">
        <f>H74</f>
        <v>5738</v>
      </c>
    </row>
    <row r="74" spans="1:8" ht="15">
      <c r="A74" s="71" t="s">
        <v>6</v>
      </c>
      <c r="B74" s="14" t="s">
        <v>0</v>
      </c>
      <c r="C74" s="14" t="s">
        <v>18</v>
      </c>
      <c r="D74" s="2"/>
      <c r="E74" s="14"/>
      <c r="F74" s="30" t="e">
        <f>F75+F86+#REF!+#REF!</f>
        <v>#REF!</v>
      </c>
      <c r="G74" s="30" t="e">
        <f>G75+G86+#REF!</f>
        <v>#REF!</v>
      </c>
      <c r="H74" s="30">
        <f>H75+H86</f>
        <v>5738</v>
      </c>
    </row>
    <row r="75" spans="1:8" ht="30">
      <c r="A75" s="75" t="s">
        <v>48</v>
      </c>
      <c r="B75" s="26" t="s">
        <v>0</v>
      </c>
      <c r="C75" s="26" t="s">
        <v>18</v>
      </c>
      <c r="D75" s="25" t="s">
        <v>49</v>
      </c>
      <c r="E75" s="26"/>
      <c r="F75" s="29" t="e">
        <f>F76</f>
        <v>#REF!</v>
      </c>
      <c r="G75" s="29" t="e">
        <f>G76</f>
        <v>#REF!</v>
      </c>
      <c r="H75" s="29">
        <f>H76</f>
        <v>5061</v>
      </c>
    </row>
    <row r="76" spans="1:8" ht="15">
      <c r="A76" s="75" t="s">
        <v>47</v>
      </c>
      <c r="B76" s="26" t="s">
        <v>0</v>
      </c>
      <c r="C76" s="26" t="s">
        <v>18</v>
      </c>
      <c r="D76" s="25" t="s">
        <v>7</v>
      </c>
      <c r="E76" s="26"/>
      <c r="F76" s="29" t="e">
        <f>#REF!</f>
        <v>#REF!</v>
      </c>
      <c r="G76" s="29" t="e">
        <f>#REF!</f>
        <v>#REF!</v>
      </c>
      <c r="H76" s="29">
        <f>H77+H81+H84</f>
        <v>5061</v>
      </c>
    </row>
    <row r="77" spans="1:8" ht="45">
      <c r="A77" s="76" t="s">
        <v>171</v>
      </c>
      <c r="B77" s="26" t="s">
        <v>0</v>
      </c>
      <c r="C77" s="26" t="s">
        <v>18</v>
      </c>
      <c r="D77" s="25" t="s">
        <v>7</v>
      </c>
      <c r="E77" s="18">
        <v>100</v>
      </c>
      <c r="F77" s="29"/>
      <c r="G77" s="29"/>
      <c r="H77" s="29">
        <f>H78</f>
        <v>2622</v>
      </c>
    </row>
    <row r="78" spans="1:8" ht="15">
      <c r="A78" s="76" t="s">
        <v>185</v>
      </c>
      <c r="B78" s="26" t="s">
        <v>0</v>
      </c>
      <c r="C78" s="26" t="s">
        <v>18</v>
      </c>
      <c r="D78" s="25" t="s">
        <v>7</v>
      </c>
      <c r="E78" s="18">
        <v>110</v>
      </c>
      <c r="F78" s="29"/>
      <c r="G78" s="29"/>
      <c r="H78" s="29">
        <f>H79+H80</f>
        <v>2622</v>
      </c>
    </row>
    <row r="79" spans="1:8" ht="15">
      <c r="A79" s="76" t="s">
        <v>173</v>
      </c>
      <c r="B79" s="26" t="s">
        <v>0</v>
      </c>
      <c r="C79" s="26" t="s">
        <v>18</v>
      </c>
      <c r="D79" s="25" t="s">
        <v>7</v>
      </c>
      <c r="E79" s="18">
        <v>111</v>
      </c>
      <c r="F79" s="29"/>
      <c r="G79" s="29"/>
      <c r="H79" s="29">
        <v>2622</v>
      </c>
    </row>
    <row r="80" spans="1:8" ht="15">
      <c r="A80" s="76" t="s">
        <v>186</v>
      </c>
      <c r="B80" s="26" t="s">
        <v>0</v>
      </c>
      <c r="C80" s="26" t="s">
        <v>18</v>
      </c>
      <c r="D80" s="25" t="s">
        <v>7</v>
      </c>
      <c r="E80" s="18">
        <v>112</v>
      </c>
      <c r="F80" s="29"/>
      <c r="G80" s="29"/>
      <c r="H80" s="29"/>
    </row>
    <row r="81" spans="1:8" ht="15">
      <c r="A81" s="76" t="s">
        <v>174</v>
      </c>
      <c r="B81" s="26" t="s">
        <v>0</v>
      </c>
      <c r="C81" s="26" t="s">
        <v>18</v>
      </c>
      <c r="D81" s="25" t="s">
        <v>7</v>
      </c>
      <c r="E81" s="18">
        <v>200</v>
      </c>
      <c r="F81" s="29"/>
      <c r="G81" s="29"/>
      <c r="H81" s="29">
        <f>H82</f>
        <v>2296</v>
      </c>
    </row>
    <row r="82" spans="1:8" ht="15">
      <c r="A82" s="76" t="s">
        <v>175</v>
      </c>
      <c r="B82" s="26" t="s">
        <v>0</v>
      </c>
      <c r="C82" s="26" t="s">
        <v>18</v>
      </c>
      <c r="D82" s="25" t="s">
        <v>7</v>
      </c>
      <c r="E82" s="18">
        <v>240</v>
      </c>
      <c r="F82" s="29"/>
      <c r="G82" s="29"/>
      <c r="H82" s="29">
        <f>H83</f>
        <v>2296</v>
      </c>
    </row>
    <row r="83" spans="1:8" ht="15">
      <c r="A83" s="76" t="s">
        <v>176</v>
      </c>
      <c r="B83" s="26" t="s">
        <v>0</v>
      </c>
      <c r="C83" s="26" t="s">
        <v>18</v>
      </c>
      <c r="D83" s="25" t="s">
        <v>7</v>
      </c>
      <c r="E83" s="18">
        <v>244</v>
      </c>
      <c r="F83" s="29"/>
      <c r="G83" s="29"/>
      <c r="H83" s="29">
        <v>2296</v>
      </c>
    </row>
    <row r="84" spans="1:8" ht="15">
      <c r="A84" s="76" t="s">
        <v>177</v>
      </c>
      <c r="B84" s="26" t="s">
        <v>0</v>
      </c>
      <c r="C84" s="26" t="s">
        <v>18</v>
      </c>
      <c r="D84" s="25" t="s">
        <v>7</v>
      </c>
      <c r="E84" s="18">
        <v>800</v>
      </c>
      <c r="F84" s="29"/>
      <c r="G84" s="29"/>
      <c r="H84" s="29">
        <f>H85</f>
        <v>143</v>
      </c>
    </row>
    <row r="85" spans="1:8" ht="15">
      <c r="A85" s="76" t="s">
        <v>209</v>
      </c>
      <c r="B85" s="26" t="s">
        <v>0</v>
      </c>
      <c r="C85" s="26" t="s">
        <v>18</v>
      </c>
      <c r="D85" s="25" t="s">
        <v>7</v>
      </c>
      <c r="E85" s="18">
        <v>851</v>
      </c>
      <c r="F85" s="29"/>
      <c r="G85" s="29"/>
      <c r="H85" s="29">
        <v>143</v>
      </c>
    </row>
    <row r="86" spans="1:8" ht="15">
      <c r="A86" s="75" t="s">
        <v>8</v>
      </c>
      <c r="B86" s="26" t="s">
        <v>0</v>
      </c>
      <c r="C86" s="26" t="s">
        <v>18</v>
      </c>
      <c r="D86" s="25" t="s">
        <v>9</v>
      </c>
      <c r="E86" s="26"/>
      <c r="F86" s="29" t="e">
        <f>F87</f>
        <v>#REF!</v>
      </c>
      <c r="G86" s="29" t="e">
        <f>G87</f>
        <v>#REF!</v>
      </c>
      <c r="H86" s="29">
        <f>H87</f>
        <v>677</v>
      </c>
    </row>
    <row r="87" spans="1:8" ht="15">
      <c r="A87" s="75" t="s">
        <v>47</v>
      </c>
      <c r="B87" s="26" t="s">
        <v>0</v>
      </c>
      <c r="C87" s="26" t="s">
        <v>18</v>
      </c>
      <c r="D87" s="25" t="s">
        <v>10</v>
      </c>
      <c r="E87" s="26"/>
      <c r="F87" s="29" t="e">
        <f>#REF!</f>
        <v>#REF!</v>
      </c>
      <c r="G87" s="29" t="e">
        <f>#REF!</f>
        <v>#REF!</v>
      </c>
      <c r="H87" s="29">
        <f>H88+H92+H95</f>
        <v>677</v>
      </c>
    </row>
    <row r="88" spans="1:8" ht="45">
      <c r="A88" s="76" t="s">
        <v>171</v>
      </c>
      <c r="B88" s="26" t="s">
        <v>0</v>
      </c>
      <c r="C88" s="26" t="s">
        <v>18</v>
      </c>
      <c r="D88" s="25" t="s">
        <v>10</v>
      </c>
      <c r="E88" s="72">
        <v>100</v>
      </c>
      <c r="F88" s="29"/>
      <c r="G88" s="29"/>
      <c r="H88" s="29">
        <f>H89</f>
        <v>357</v>
      </c>
    </row>
    <row r="89" spans="1:8" ht="15">
      <c r="A89" s="76" t="s">
        <v>185</v>
      </c>
      <c r="B89" s="26" t="s">
        <v>0</v>
      </c>
      <c r="C89" s="26" t="s">
        <v>18</v>
      </c>
      <c r="D89" s="25" t="s">
        <v>10</v>
      </c>
      <c r="E89" s="72">
        <v>110</v>
      </c>
      <c r="F89" s="29"/>
      <c r="G89" s="29"/>
      <c r="H89" s="29">
        <f>H90+H91</f>
        <v>357</v>
      </c>
    </row>
    <row r="90" spans="1:8" ht="15">
      <c r="A90" s="76" t="s">
        <v>173</v>
      </c>
      <c r="B90" s="26" t="s">
        <v>0</v>
      </c>
      <c r="C90" s="26" t="s">
        <v>18</v>
      </c>
      <c r="D90" s="25" t="s">
        <v>10</v>
      </c>
      <c r="E90" s="18">
        <v>111</v>
      </c>
      <c r="F90" s="29"/>
      <c r="G90" s="29"/>
      <c r="H90" s="29">
        <v>354</v>
      </c>
    </row>
    <row r="91" spans="1:8" ht="15">
      <c r="A91" s="76" t="s">
        <v>186</v>
      </c>
      <c r="B91" s="26" t="s">
        <v>0</v>
      </c>
      <c r="C91" s="26" t="s">
        <v>18</v>
      </c>
      <c r="D91" s="25" t="s">
        <v>10</v>
      </c>
      <c r="E91" s="18">
        <v>112</v>
      </c>
      <c r="F91" s="29"/>
      <c r="G91" s="29"/>
      <c r="H91" s="29">
        <v>3</v>
      </c>
    </row>
    <row r="92" spans="1:8" ht="15">
      <c r="A92" s="76" t="s">
        <v>174</v>
      </c>
      <c r="B92" s="26" t="s">
        <v>0</v>
      </c>
      <c r="C92" s="26" t="s">
        <v>18</v>
      </c>
      <c r="D92" s="25" t="s">
        <v>10</v>
      </c>
      <c r="E92" s="18">
        <v>200</v>
      </c>
      <c r="F92" s="29"/>
      <c r="G92" s="29"/>
      <c r="H92" s="29">
        <f>H93</f>
        <v>282</v>
      </c>
    </row>
    <row r="93" spans="1:8" ht="15">
      <c r="A93" s="76" t="s">
        <v>175</v>
      </c>
      <c r="B93" s="26" t="s">
        <v>0</v>
      </c>
      <c r="C93" s="26" t="s">
        <v>18</v>
      </c>
      <c r="D93" s="25" t="s">
        <v>10</v>
      </c>
      <c r="E93" s="18">
        <v>240</v>
      </c>
      <c r="F93" s="29"/>
      <c r="G93" s="29"/>
      <c r="H93" s="29">
        <f>H94</f>
        <v>282</v>
      </c>
    </row>
    <row r="94" spans="1:8" ht="15">
      <c r="A94" s="76" t="s">
        <v>176</v>
      </c>
      <c r="B94" s="26" t="s">
        <v>0</v>
      </c>
      <c r="C94" s="26" t="s">
        <v>18</v>
      </c>
      <c r="D94" s="25" t="s">
        <v>10</v>
      </c>
      <c r="E94" s="18">
        <v>244</v>
      </c>
      <c r="F94" s="29"/>
      <c r="G94" s="29"/>
      <c r="H94" s="29">
        <v>282</v>
      </c>
    </row>
    <row r="95" spans="1:8" ht="15">
      <c r="A95" s="76" t="s">
        <v>177</v>
      </c>
      <c r="B95" s="26" t="s">
        <v>0</v>
      </c>
      <c r="C95" s="26" t="s">
        <v>18</v>
      </c>
      <c r="D95" s="25" t="s">
        <v>10</v>
      </c>
      <c r="E95" s="18">
        <v>800</v>
      </c>
      <c r="F95" s="29"/>
      <c r="G95" s="29"/>
      <c r="H95" s="29">
        <f>H96</f>
        <v>38</v>
      </c>
    </row>
    <row r="96" spans="1:8" ht="15">
      <c r="A96" s="76" t="s">
        <v>209</v>
      </c>
      <c r="B96" s="26" t="s">
        <v>0</v>
      </c>
      <c r="C96" s="26" t="s">
        <v>18</v>
      </c>
      <c r="D96" s="25" t="s">
        <v>10</v>
      </c>
      <c r="E96" s="18">
        <v>851</v>
      </c>
      <c r="F96" s="29"/>
      <c r="G96" s="29"/>
      <c r="H96" s="29">
        <v>38</v>
      </c>
    </row>
    <row r="97" spans="1:8" ht="15">
      <c r="A97" s="71" t="s">
        <v>164</v>
      </c>
      <c r="B97" s="14">
        <v>10</v>
      </c>
      <c r="C97" s="14"/>
      <c r="D97" s="2"/>
      <c r="E97" s="14"/>
      <c r="F97" s="30" t="e">
        <f>F98+#REF!+#REF!+#REF!</f>
        <v>#REF!</v>
      </c>
      <c r="G97" s="30" t="e">
        <f>G98+#REF!+#REF!</f>
        <v>#REF!</v>
      </c>
      <c r="H97" s="30">
        <f>H98+H103</f>
        <v>448</v>
      </c>
    </row>
    <row r="98" spans="1:8" ht="15">
      <c r="A98" s="71" t="s">
        <v>13</v>
      </c>
      <c r="B98" s="14">
        <v>10</v>
      </c>
      <c r="C98" s="14" t="s">
        <v>18</v>
      </c>
      <c r="D98" s="2"/>
      <c r="E98" s="14"/>
      <c r="F98" s="30">
        <f aca="true" t="shared" si="0" ref="F98:H99">F99</f>
        <v>0</v>
      </c>
      <c r="G98" s="30">
        <f t="shared" si="0"/>
        <v>0</v>
      </c>
      <c r="H98" s="30">
        <f t="shared" si="0"/>
        <v>72</v>
      </c>
    </row>
    <row r="99" spans="1:8" ht="15">
      <c r="A99" s="75" t="s">
        <v>14</v>
      </c>
      <c r="B99" s="26">
        <v>10</v>
      </c>
      <c r="C99" s="26" t="s">
        <v>18</v>
      </c>
      <c r="D99" s="25" t="s">
        <v>15</v>
      </c>
      <c r="E99" s="26"/>
      <c r="F99" s="29">
        <f t="shared" si="0"/>
        <v>0</v>
      </c>
      <c r="G99" s="29">
        <f t="shared" si="0"/>
        <v>0</v>
      </c>
      <c r="H99" s="29">
        <f t="shared" si="0"/>
        <v>72</v>
      </c>
    </row>
    <row r="100" spans="1:8" ht="30">
      <c r="A100" s="75" t="s">
        <v>16</v>
      </c>
      <c r="B100" s="26">
        <v>10</v>
      </c>
      <c r="C100" s="26" t="s">
        <v>18</v>
      </c>
      <c r="D100" s="25" t="s">
        <v>17</v>
      </c>
      <c r="E100" s="26"/>
      <c r="F100" s="29">
        <f>F114</f>
        <v>0</v>
      </c>
      <c r="G100" s="29">
        <f>G114</f>
        <v>0</v>
      </c>
      <c r="H100" s="29">
        <f>H101</f>
        <v>72</v>
      </c>
    </row>
    <row r="101" spans="1:8" ht="15">
      <c r="A101" s="75" t="s">
        <v>181</v>
      </c>
      <c r="B101" s="26">
        <v>10</v>
      </c>
      <c r="C101" s="26" t="s">
        <v>18</v>
      </c>
      <c r="D101" s="25" t="s">
        <v>17</v>
      </c>
      <c r="E101" s="26" t="s">
        <v>182</v>
      </c>
      <c r="F101" s="29"/>
      <c r="G101" s="29"/>
      <c r="H101" s="29">
        <v>72</v>
      </c>
    </row>
    <row r="102" spans="1:8" ht="15">
      <c r="A102" s="75" t="s">
        <v>183</v>
      </c>
      <c r="B102" s="26">
        <v>10</v>
      </c>
      <c r="C102" s="26" t="s">
        <v>18</v>
      </c>
      <c r="D102" s="25" t="s">
        <v>17</v>
      </c>
      <c r="E102" s="26" t="s">
        <v>184</v>
      </c>
      <c r="F102" s="29">
        <f>'Вед-я ст-ра'!I91</f>
        <v>400</v>
      </c>
      <c r="G102" s="29">
        <f>'Вед-я ст-ра'!L91</f>
        <v>500</v>
      </c>
      <c r="H102" s="29">
        <v>72</v>
      </c>
    </row>
    <row r="103" spans="1:8" ht="15">
      <c r="A103" s="71" t="s">
        <v>210</v>
      </c>
      <c r="B103" s="14" t="s">
        <v>51</v>
      </c>
      <c r="C103" s="14" t="s">
        <v>19</v>
      </c>
      <c r="D103" s="25"/>
      <c r="E103" s="26"/>
      <c r="F103" s="29"/>
      <c r="G103" s="29"/>
      <c r="H103" s="30">
        <f>H104</f>
        <v>376</v>
      </c>
    </row>
    <row r="104" spans="1:8" ht="15">
      <c r="A104" s="75" t="s">
        <v>211</v>
      </c>
      <c r="B104" s="26" t="s">
        <v>51</v>
      </c>
      <c r="C104" s="26" t="s">
        <v>19</v>
      </c>
      <c r="D104" s="25" t="s">
        <v>212</v>
      </c>
      <c r="E104" s="26"/>
      <c r="F104" s="29"/>
      <c r="G104" s="29"/>
      <c r="H104" s="29">
        <f>H105</f>
        <v>376</v>
      </c>
    </row>
    <row r="105" spans="1:8" ht="15">
      <c r="A105" s="75" t="s">
        <v>213</v>
      </c>
      <c r="B105" s="26" t="s">
        <v>51</v>
      </c>
      <c r="C105" s="26" t="s">
        <v>19</v>
      </c>
      <c r="D105" s="25" t="s">
        <v>214</v>
      </c>
      <c r="E105" s="26"/>
      <c r="F105" s="29"/>
      <c r="G105" s="29"/>
      <c r="H105" s="29">
        <f>H106</f>
        <v>376</v>
      </c>
    </row>
    <row r="106" spans="1:8" ht="15">
      <c r="A106" s="75" t="s">
        <v>181</v>
      </c>
      <c r="B106" s="26" t="s">
        <v>51</v>
      </c>
      <c r="C106" s="26" t="s">
        <v>19</v>
      </c>
      <c r="D106" s="25" t="s">
        <v>214</v>
      </c>
      <c r="E106" s="26" t="s">
        <v>182</v>
      </c>
      <c r="F106" s="29"/>
      <c r="G106" s="29"/>
      <c r="H106" s="29">
        <f>H107</f>
        <v>376</v>
      </c>
    </row>
    <row r="107" spans="1:8" ht="15">
      <c r="A107" s="75" t="s">
        <v>215</v>
      </c>
      <c r="B107" s="26" t="s">
        <v>51</v>
      </c>
      <c r="C107" s="26" t="s">
        <v>19</v>
      </c>
      <c r="D107" s="25" t="s">
        <v>214</v>
      </c>
      <c r="E107" s="26" t="s">
        <v>216</v>
      </c>
      <c r="F107" s="29"/>
      <c r="G107" s="29"/>
      <c r="H107" s="29">
        <v>376</v>
      </c>
    </row>
    <row r="108" spans="1:8" ht="15">
      <c r="A108" s="71" t="s">
        <v>217</v>
      </c>
      <c r="B108" s="14" t="s">
        <v>202</v>
      </c>
      <c r="C108" s="14"/>
      <c r="D108" s="2"/>
      <c r="E108" s="14"/>
      <c r="F108" s="30"/>
      <c r="G108" s="30"/>
      <c r="H108" s="30">
        <f aca="true" t="shared" si="1" ref="H108:H113">H109</f>
        <v>650</v>
      </c>
    </row>
    <row r="109" spans="1:8" ht="15">
      <c r="A109" s="75" t="s">
        <v>218</v>
      </c>
      <c r="B109" s="26" t="s">
        <v>202</v>
      </c>
      <c r="C109" s="26" t="s">
        <v>23</v>
      </c>
      <c r="D109" s="2"/>
      <c r="E109" s="14"/>
      <c r="F109" s="30"/>
      <c r="G109" s="30"/>
      <c r="H109" s="29">
        <f t="shared" si="1"/>
        <v>650</v>
      </c>
    </row>
    <row r="110" spans="1:8" ht="19.5" customHeight="1">
      <c r="A110" s="75" t="s">
        <v>219</v>
      </c>
      <c r="B110" s="26" t="s">
        <v>202</v>
      </c>
      <c r="C110" s="26" t="s">
        <v>23</v>
      </c>
      <c r="D110" s="25" t="s">
        <v>220</v>
      </c>
      <c r="E110" s="14"/>
      <c r="F110" s="30"/>
      <c r="G110" s="30"/>
      <c r="H110" s="29">
        <f t="shared" si="1"/>
        <v>650</v>
      </c>
    </row>
    <row r="111" spans="1:8" ht="30">
      <c r="A111" s="75" t="s">
        <v>221</v>
      </c>
      <c r="B111" s="26" t="s">
        <v>202</v>
      </c>
      <c r="C111" s="26" t="s">
        <v>23</v>
      </c>
      <c r="D111" s="25" t="s">
        <v>222</v>
      </c>
      <c r="E111" s="14"/>
      <c r="F111" s="30"/>
      <c r="G111" s="30"/>
      <c r="H111" s="29">
        <f t="shared" si="1"/>
        <v>650</v>
      </c>
    </row>
    <row r="112" spans="1:8" ht="15">
      <c r="A112" s="76" t="s">
        <v>174</v>
      </c>
      <c r="B112" s="26" t="s">
        <v>202</v>
      </c>
      <c r="C112" s="26" t="s">
        <v>23</v>
      </c>
      <c r="D112" s="25" t="s">
        <v>222</v>
      </c>
      <c r="E112" s="18">
        <v>200</v>
      </c>
      <c r="F112" s="29"/>
      <c r="G112" s="29"/>
      <c r="H112" s="29">
        <f t="shared" si="1"/>
        <v>650</v>
      </c>
    </row>
    <row r="113" spans="1:8" ht="15">
      <c r="A113" s="76" t="s">
        <v>175</v>
      </c>
      <c r="B113" s="26" t="s">
        <v>202</v>
      </c>
      <c r="C113" s="26" t="s">
        <v>23</v>
      </c>
      <c r="D113" s="25" t="s">
        <v>222</v>
      </c>
      <c r="E113" s="18">
        <v>240</v>
      </c>
      <c r="F113" s="29"/>
      <c r="G113" s="29"/>
      <c r="H113" s="29">
        <f t="shared" si="1"/>
        <v>650</v>
      </c>
    </row>
    <row r="114" spans="1:8" ht="15">
      <c r="A114" s="76" t="s">
        <v>176</v>
      </c>
      <c r="B114" s="26" t="s">
        <v>202</v>
      </c>
      <c r="C114" s="26" t="s">
        <v>23</v>
      </c>
      <c r="D114" s="25" t="s">
        <v>222</v>
      </c>
      <c r="E114" s="18">
        <v>244</v>
      </c>
      <c r="F114" s="29"/>
      <c r="G114" s="29"/>
      <c r="H114" s="29">
        <v>650</v>
      </c>
    </row>
  </sheetData>
  <mergeCells count="10">
    <mergeCell ref="A1:H4"/>
    <mergeCell ref="A6:A10"/>
    <mergeCell ref="F6:F10"/>
    <mergeCell ref="A5:H5"/>
    <mergeCell ref="H6:H10"/>
    <mergeCell ref="G6:G10"/>
    <mergeCell ref="B6:B10"/>
    <mergeCell ref="C6:C10"/>
    <mergeCell ref="D6:D10"/>
    <mergeCell ref="E6:E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tabColor indexed="12"/>
  </sheetPr>
  <dimension ref="A1:F117"/>
  <sheetViews>
    <sheetView workbookViewId="0" topLeftCell="A2">
      <selection activeCell="F37" sqref="F37"/>
    </sheetView>
  </sheetViews>
  <sheetFormatPr defaultColWidth="9.00390625" defaultRowHeight="12.75"/>
  <cols>
    <col min="1" max="1" width="63.875" style="28" customWidth="1"/>
    <col min="2" max="2" width="7.625" style="84" bestFit="1" customWidth="1"/>
    <col min="3" max="3" width="7.875" style="84" customWidth="1"/>
    <col min="4" max="4" width="0.12890625" style="28" hidden="1" customWidth="1"/>
    <col min="5" max="5" width="11.625" style="28" hidden="1" customWidth="1"/>
    <col min="6" max="6" width="14.375" style="28" bestFit="1" customWidth="1"/>
    <col min="7" max="16384" width="9.125" style="73" customWidth="1"/>
  </cols>
  <sheetData>
    <row r="1" spans="1:6" ht="54" customHeight="1" hidden="1">
      <c r="A1" s="108" t="s">
        <v>232</v>
      </c>
      <c r="B1" s="108"/>
      <c r="C1" s="108"/>
      <c r="D1" s="108"/>
      <c r="E1" s="108"/>
      <c r="F1" s="108"/>
    </row>
    <row r="2" spans="1:6" ht="94.5" customHeight="1">
      <c r="A2" s="108"/>
      <c r="B2" s="108"/>
      <c r="C2" s="108"/>
      <c r="D2" s="108"/>
      <c r="E2" s="108"/>
      <c r="F2" s="108"/>
    </row>
    <row r="3" spans="1:6" ht="81.75" customHeight="1" hidden="1">
      <c r="A3" s="108"/>
      <c r="B3" s="108"/>
      <c r="C3" s="108"/>
      <c r="D3" s="108"/>
      <c r="E3" s="108"/>
      <c r="F3" s="108"/>
    </row>
    <row r="4" spans="1:6" ht="89.25" customHeight="1" hidden="1">
      <c r="A4" s="108"/>
      <c r="B4" s="108"/>
      <c r="C4" s="108"/>
      <c r="D4" s="108"/>
      <c r="E4" s="108"/>
      <c r="F4" s="108"/>
    </row>
    <row r="5" spans="1:6" ht="60" customHeight="1">
      <c r="A5" s="114" t="s">
        <v>233</v>
      </c>
      <c r="B5" s="114"/>
      <c r="C5" s="114"/>
      <c r="D5" s="114"/>
      <c r="E5" s="114"/>
      <c r="F5" s="114"/>
    </row>
    <row r="6" spans="1:6" ht="24.75" customHeight="1">
      <c r="A6" s="105" t="s">
        <v>27</v>
      </c>
      <c r="B6" s="115" t="s">
        <v>28</v>
      </c>
      <c r="C6" s="115" t="s">
        <v>29</v>
      </c>
      <c r="D6" s="111" t="s">
        <v>82</v>
      </c>
      <c r="E6" s="111" t="s">
        <v>83</v>
      </c>
      <c r="F6" s="111" t="s">
        <v>188</v>
      </c>
    </row>
    <row r="7" spans="1:6" ht="17.25" customHeight="1">
      <c r="A7" s="105"/>
      <c r="B7" s="115"/>
      <c r="C7" s="115"/>
      <c r="D7" s="112"/>
      <c r="E7" s="112"/>
      <c r="F7" s="112"/>
    </row>
    <row r="8" spans="1:6" ht="39" customHeight="1" hidden="1">
      <c r="A8" s="105"/>
      <c r="B8" s="115"/>
      <c r="C8" s="115"/>
      <c r="D8" s="112"/>
      <c r="E8" s="112"/>
      <c r="F8" s="112"/>
    </row>
    <row r="9" spans="1:6" ht="15.75" customHeight="1" hidden="1">
      <c r="A9" s="105"/>
      <c r="B9" s="115"/>
      <c r="C9" s="115"/>
      <c r="D9" s="112"/>
      <c r="E9" s="112"/>
      <c r="F9" s="112"/>
    </row>
    <row r="10" spans="1:6" ht="15.75" customHeight="1" hidden="1">
      <c r="A10" s="105"/>
      <c r="B10" s="115"/>
      <c r="C10" s="115"/>
      <c r="D10" s="113"/>
      <c r="E10" s="113"/>
      <c r="F10" s="113"/>
    </row>
    <row r="11" spans="1:6" ht="15">
      <c r="A11" s="25">
        <v>1</v>
      </c>
      <c r="B11" s="26" t="s">
        <v>71</v>
      </c>
      <c r="C11" s="26" t="s">
        <v>72</v>
      </c>
      <c r="D11" s="27">
        <v>6</v>
      </c>
      <c r="E11" s="27">
        <v>7</v>
      </c>
      <c r="F11" s="27">
        <v>8</v>
      </c>
    </row>
    <row r="12" spans="1:6" ht="15">
      <c r="A12" s="74" t="s">
        <v>52</v>
      </c>
      <c r="B12" s="69"/>
      <c r="C12" s="69"/>
      <c r="D12" s="35" t="e">
        <f>D13+D34+#REF!+#REF!+D79+#REF!+#REF!+#REF!+D100+D49+D29</f>
        <v>#REF!</v>
      </c>
      <c r="E12" s="35" t="e">
        <f>E13+E34+#REF!+#REF!+E79+#REF!+#REF!+#REF!+E100+E49+E29</f>
        <v>#REF!</v>
      </c>
      <c r="F12" s="35">
        <f>F13+F29+F34+F49+F79+F100+F103</f>
        <v>26688</v>
      </c>
    </row>
    <row r="13" spans="1:6" ht="15">
      <c r="A13" s="71" t="s">
        <v>159</v>
      </c>
      <c r="B13" s="14" t="s">
        <v>18</v>
      </c>
      <c r="C13" s="14"/>
      <c r="D13" s="30" t="e">
        <f>#REF!+D17+#REF!+#REF!+#REF!+#REF!+#REF!</f>
        <v>#REF!</v>
      </c>
      <c r="E13" s="30" t="e">
        <f>#REF!+E17+#REF!+#REF!+#REF!+#REF!+#REF!</f>
        <v>#REF!</v>
      </c>
      <c r="F13" s="30">
        <f>F17</f>
        <v>7067</v>
      </c>
    </row>
    <row r="14" spans="1:6" ht="45" hidden="1">
      <c r="A14" s="75" t="s">
        <v>33</v>
      </c>
      <c r="B14" s="26" t="s">
        <v>18</v>
      </c>
      <c r="C14" s="26" t="s">
        <v>19</v>
      </c>
      <c r="D14" s="29" t="e">
        <f aca="true" t="shared" si="0" ref="D14:F15">D15</f>
        <v>#REF!</v>
      </c>
      <c r="E14" s="29" t="e">
        <f t="shared" si="0"/>
        <v>#REF!</v>
      </c>
      <c r="F14" s="29" t="e">
        <f t="shared" si="0"/>
        <v>#REF!</v>
      </c>
    </row>
    <row r="15" spans="1:6" ht="15" hidden="1">
      <c r="A15" s="75" t="s">
        <v>36</v>
      </c>
      <c r="B15" s="26" t="s">
        <v>18</v>
      </c>
      <c r="C15" s="26" t="s">
        <v>19</v>
      </c>
      <c r="D15" s="29" t="e">
        <f t="shared" si="0"/>
        <v>#REF!</v>
      </c>
      <c r="E15" s="29" t="e">
        <f t="shared" si="0"/>
        <v>#REF!</v>
      </c>
      <c r="F15" s="29" t="e">
        <f t="shared" si="0"/>
        <v>#REF!</v>
      </c>
    </row>
    <row r="16" spans="1:6" ht="15" hidden="1">
      <c r="A16" s="75" t="s">
        <v>35</v>
      </c>
      <c r="B16" s="26" t="s">
        <v>18</v>
      </c>
      <c r="C16" s="26" t="s">
        <v>19</v>
      </c>
      <c r="D16" s="29" t="e">
        <f>'Вед-я ст-ра'!#REF!</f>
        <v>#REF!</v>
      </c>
      <c r="E16" s="29" t="e">
        <f>'Вед-я ст-ра'!#REF!</f>
        <v>#REF!</v>
      </c>
      <c r="F16" s="29" t="e">
        <f>'Вед-я ст-ра'!#REF!</f>
        <v>#REF!</v>
      </c>
    </row>
    <row r="17" spans="1:6" ht="45">
      <c r="A17" s="75" t="s">
        <v>38</v>
      </c>
      <c r="B17" s="26" t="s">
        <v>18</v>
      </c>
      <c r="C17" s="26" t="s">
        <v>21</v>
      </c>
      <c r="D17" s="29">
        <f>D18</f>
        <v>13231.1</v>
      </c>
      <c r="E17" s="29">
        <f>E18</f>
        <v>14832</v>
      </c>
      <c r="F17" s="29">
        <f>'Фун-я клас'!H14</f>
        <v>7067</v>
      </c>
    </row>
    <row r="18" spans="1:6" ht="3" customHeight="1" hidden="1">
      <c r="A18" s="75" t="s">
        <v>33</v>
      </c>
      <c r="B18" s="26" t="s">
        <v>18</v>
      </c>
      <c r="C18" s="26" t="s">
        <v>21</v>
      </c>
      <c r="D18" s="29">
        <f>D19+D21</f>
        <v>13231.1</v>
      </c>
      <c r="E18" s="29">
        <f>E19+E21</f>
        <v>14832</v>
      </c>
      <c r="F18" s="29">
        <f>F19</f>
        <v>3637</v>
      </c>
    </row>
    <row r="19" spans="1:6" ht="15" hidden="1">
      <c r="A19" s="75" t="s">
        <v>36</v>
      </c>
      <c r="B19" s="26" t="s">
        <v>18</v>
      </c>
      <c r="C19" s="26" t="s">
        <v>21</v>
      </c>
      <c r="D19" s="29">
        <f>D20</f>
        <v>13231.1</v>
      </c>
      <c r="E19" s="29">
        <f>E20</f>
        <v>14832</v>
      </c>
      <c r="F19" s="29">
        <f>F20</f>
        <v>3637</v>
      </c>
    </row>
    <row r="20" spans="1:6" ht="15" hidden="1">
      <c r="A20" s="75" t="s">
        <v>35</v>
      </c>
      <c r="B20" s="26" t="s">
        <v>18</v>
      </c>
      <c r="C20" s="26" t="s">
        <v>21</v>
      </c>
      <c r="D20" s="29">
        <f>'Вед-я ст-ра'!$I$17</f>
        <v>13231.1</v>
      </c>
      <c r="E20" s="29">
        <f>'Вед-я ст-ра'!L17</f>
        <v>14832</v>
      </c>
      <c r="F20" s="29">
        <f>'Вед-я ст-ра'!M17</f>
        <v>3637</v>
      </c>
    </row>
    <row r="21" spans="1:6" ht="30" hidden="1">
      <c r="A21" s="75" t="s">
        <v>39</v>
      </c>
      <c r="B21" s="26" t="s">
        <v>18</v>
      </c>
      <c r="C21" s="26" t="s">
        <v>21</v>
      </c>
      <c r="D21" s="29">
        <f>D22</f>
        <v>0</v>
      </c>
      <c r="E21" s="29">
        <f>E22</f>
        <v>0</v>
      </c>
      <c r="F21" s="29">
        <f>F22</f>
        <v>802</v>
      </c>
    </row>
    <row r="22" spans="1:6" ht="15" hidden="1">
      <c r="A22" s="75" t="s">
        <v>35</v>
      </c>
      <c r="B22" s="26" t="s">
        <v>18</v>
      </c>
      <c r="C22" s="26" t="s">
        <v>21</v>
      </c>
      <c r="D22" s="29">
        <f>'Вед-я ст-ра'!$I$30</f>
        <v>0</v>
      </c>
      <c r="E22" s="29">
        <f>'Вед-я ст-ра'!L30</f>
        <v>0</v>
      </c>
      <c r="F22" s="29">
        <f>'Вед-я ст-ра'!M30</f>
        <v>802</v>
      </c>
    </row>
    <row r="23" spans="1:6" ht="0.75" customHeight="1">
      <c r="A23" s="75" t="s">
        <v>33</v>
      </c>
      <c r="B23" s="26" t="s">
        <v>18</v>
      </c>
      <c r="C23" s="26" t="s">
        <v>154</v>
      </c>
      <c r="D23" s="29" t="e">
        <f aca="true" t="shared" si="1" ref="D23:F24">D24</f>
        <v>#REF!</v>
      </c>
      <c r="E23" s="29" t="e">
        <f t="shared" si="1"/>
        <v>#REF!</v>
      </c>
      <c r="F23" s="29" t="e">
        <f t="shared" si="1"/>
        <v>#REF!</v>
      </c>
    </row>
    <row r="24" spans="1:6" ht="15" hidden="1">
      <c r="A24" s="75" t="s">
        <v>36</v>
      </c>
      <c r="B24" s="26" t="s">
        <v>18</v>
      </c>
      <c r="C24" s="26" t="s">
        <v>154</v>
      </c>
      <c r="D24" s="29" t="e">
        <f t="shared" si="1"/>
        <v>#REF!</v>
      </c>
      <c r="E24" s="29" t="e">
        <f t="shared" si="1"/>
        <v>#REF!</v>
      </c>
      <c r="F24" s="29" t="e">
        <f t="shared" si="1"/>
        <v>#REF!</v>
      </c>
    </row>
    <row r="25" spans="1:6" ht="15" hidden="1">
      <c r="A25" s="75" t="s">
        <v>35</v>
      </c>
      <c r="B25" s="26" t="s">
        <v>18</v>
      </c>
      <c r="C25" s="26" t="s">
        <v>154</v>
      </c>
      <c r="D25" s="29" t="e">
        <f>'Вед-я ст-ра'!#REF!+'Вед-я ст-ра'!#REF!</f>
        <v>#REF!</v>
      </c>
      <c r="E25" s="29" t="e">
        <f>'Вед-я ст-ра'!#REF!+'Вед-я ст-ра'!#REF!</f>
        <v>#REF!</v>
      </c>
      <c r="F25" s="29" t="e">
        <f>'Вед-я ст-ра'!#REF!+'Вед-я ст-ра'!#REF!</f>
        <v>#REF!</v>
      </c>
    </row>
    <row r="26" spans="1:6" ht="30" hidden="1">
      <c r="A26" s="75" t="s">
        <v>61</v>
      </c>
      <c r="B26" s="26" t="s">
        <v>18</v>
      </c>
      <c r="C26" s="26" t="s">
        <v>154</v>
      </c>
      <c r="D26" s="29" t="e">
        <f>D27+#REF!</f>
        <v>#REF!</v>
      </c>
      <c r="E26" s="29" t="e">
        <f>E27+#REF!</f>
        <v>#REF!</v>
      </c>
      <c r="F26" s="29" t="e">
        <f>F27</f>
        <v>#REF!</v>
      </c>
    </row>
    <row r="27" spans="1:6" ht="15" hidden="1">
      <c r="A27" s="75" t="s">
        <v>59</v>
      </c>
      <c r="B27" s="26" t="s">
        <v>18</v>
      </c>
      <c r="C27" s="26" t="s">
        <v>154</v>
      </c>
      <c r="D27" s="29" t="e">
        <f>D28</f>
        <v>#REF!</v>
      </c>
      <c r="E27" s="29" t="e">
        <f>E28</f>
        <v>#REF!</v>
      </c>
      <c r="F27" s="29" t="e">
        <f>F28</f>
        <v>#REF!</v>
      </c>
    </row>
    <row r="28" spans="1:6" ht="15" hidden="1">
      <c r="A28" s="75" t="s">
        <v>35</v>
      </c>
      <c r="B28" s="26" t="s">
        <v>18</v>
      </c>
      <c r="C28" s="26" t="s">
        <v>154</v>
      </c>
      <c r="D28" s="29" t="e">
        <f>'Вед-я ст-ра'!#REF!</f>
        <v>#REF!</v>
      </c>
      <c r="E28" s="29" t="e">
        <f>'Вед-я ст-ра'!#REF!</f>
        <v>#REF!</v>
      </c>
      <c r="F28" s="29" t="e">
        <f>'Вед-я ст-ра'!#REF!</f>
        <v>#REF!</v>
      </c>
    </row>
    <row r="29" spans="1:6" ht="15">
      <c r="A29" s="71" t="s">
        <v>155</v>
      </c>
      <c r="B29" s="14" t="s">
        <v>23</v>
      </c>
      <c r="C29" s="14"/>
      <c r="D29" s="29" t="e">
        <f aca="true" t="shared" si="2" ref="D29:F32">D30</f>
        <v>#REF!</v>
      </c>
      <c r="E29" s="29" t="e">
        <f t="shared" si="2"/>
        <v>#REF!</v>
      </c>
      <c r="F29" s="29">
        <f t="shared" si="2"/>
        <v>0</v>
      </c>
    </row>
    <row r="30" spans="1:6" ht="14.25" customHeight="1">
      <c r="A30" s="75" t="s">
        <v>103</v>
      </c>
      <c r="B30" s="26" t="s">
        <v>23</v>
      </c>
      <c r="C30" s="26" t="s">
        <v>21</v>
      </c>
      <c r="D30" s="29" t="e">
        <f t="shared" si="2"/>
        <v>#REF!</v>
      </c>
      <c r="E30" s="29" t="e">
        <f t="shared" si="2"/>
        <v>#REF!</v>
      </c>
      <c r="F30" s="29">
        <v>0</v>
      </c>
    </row>
    <row r="31" spans="1:6" ht="30" hidden="1">
      <c r="A31" s="75" t="s">
        <v>104</v>
      </c>
      <c r="B31" s="26" t="s">
        <v>23</v>
      </c>
      <c r="C31" s="26" t="s">
        <v>21</v>
      </c>
      <c r="D31" s="29" t="e">
        <f t="shared" si="2"/>
        <v>#REF!</v>
      </c>
      <c r="E31" s="29" t="e">
        <f t="shared" si="2"/>
        <v>#REF!</v>
      </c>
      <c r="F31" s="29" t="e">
        <f t="shared" si="2"/>
        <v>#REF!</v>
      </c>
    </row>
    <row r="32" spans="1:6" ht="15" hidden="1">
      <c r="A32" s="75" t="s">
        <v>35</v>
      </c>
      <c r="B32" s="26" t="s">
        <v>23</v>
      </c>
      <c r="C32" s="26" t="s">
        <v>21</v>
      </c>
      <c r="D32" s="29" t="e">
        <f t="shared" si="2"/>
        <v>#REF!</v>
      </c>
      <c r="E32" s="29" t="e">
        <f t="shared" si="2"/>
        <v>#REF!</v>
      </c>
      <c r="F32" s="29" t="e">
        <f t="shared" si="2"/>
        <v>#REF!</v>
      </c>
    </row>
    <row r="33" spans="1:6" ht="15" hidden="1">
      <c r="A33" s="75" t="s">
        <v>35</v>
      </c>
      <c r="B33" s="26" t="s">
        <v>23</v>
      </c>
      <c r="C33" s="26" t="s">
        <v>21</v>
      </c>
      <c r="D33" s="29" t="e">
        <f>'Вед-я ст-ра'!#REF!</f>
        <v>#REF!</v>
      </c>
      <c r="E33" s="29" t="e">
        <f>'Вед-я ст-ра'!#REF!</f>
        <v>#REF!</v>
      </c>
      <c r="F33" s="29" t="e">
        <f>'Вед-я ст-ра'!#REF!</f>
        <v>#REF!</v>
      </c>
    </row>
    <row r="34" spans="1:6" ht="28.5">
      <c r="A34" s="71" t="s">
        <v>160</v>
      </c>
      <c r="B34" s="14" t="s">
        <v>19</v>
      </c>
      <c r="C34" s="14"/>
      <c r="D34" s="30" t="e">
        <f>#REF!+D37</f>
        <v>#REF!</v>
      </c>
      <c r="E34" s="30" t="e">
        <f>#REF!+E37</f>
        <v>#REF!</v>
      </c>
      <c r="F34" s="30">
        <f>'Фун-я клас'!H31</f>
        <v>300</v>
      </c>
    </row>
    <row r="35" spans="1:6" ht="15" hidden="1">
      <c r="A35" s="75" t="s">
        <v>69</v>
      </c>
      <c r="B35" s="26" t="s">
        <v>19</v>
      </c>
      <c r="C35" s="26" t="s">
        <v>23</v>
      </c>
      <c r="D35" s="29" t="e">
        <f>D36</f>
        <v>#REF!</v>
      </c>
      <c r="E35" s="29" t="e">
        <f>E36</f>
        <v>#REF!</v>
      </c>
      <c r="F35" s="29" t="e">
        <f>F36</f>
        <v>#REF!</v>
      </c>
    </row>
    <row r="36" spans="1:6" ht="15" hidden="1">
      <c r="A36" s="75" t="s">
        <v>35</v>
      </c>
      <c r="B36" s="26" t="s">
        <v>19</v>
      </c>
      <c r="C36" s="26" t="s">
        <v>23</v>
      </c>
      <c r="D36" s="29" t="e">
        <f>'Вед-я ст-ра'!#REF!</f>
        <v>#REF!</v>
      </c>
      <c r="E36" s="29" t="e">
        <f>'Вед-я ст-ра'!#REF!</f>
        <v>#REF!</v>
      </c>
      <c r="F36" s="29" t="e">
        <f>'Вед-я ст-ра'!#REF!</f>
        <v>#REF!</v>
      </c>
    </row>
    <row r="37" spans="1:6" ht="27.75" customHeight="1">
      <c r="A37" s="75" t="s">
        <v>156</v>
      </c>
      <c r="B37" s="26" t="s">
        <v>19</v>
      </c>
      <c r="C37" s="26" t="s">
        <v>25</v>
      </c>
      <c r="D37" s="29" t="e">
        <f aca="true" t="shared" si="3" ref="D37:E39">D38</f>
        <v>#REF!</v>
      </c>
      <c r="E37" s="29" t="e">
        <f t="shared" si="3"/>
        <v>#REF!</v>
      </c>
      <c r="F37" s="29">
        <f>'Фун-я клас'!H32</f>
        <v>300</v>
      </c>
    </row>
    <row r="38" spans="1:6" ht="30" hidden="1">
      <c r="A38" s="75" t="s">
        <v>66</v>
      </c>
      <c r="B38" s="26" t="s">
        <v>19</v>
      </c>
      <c r="C38" s="26" t="s">
        <v>25</v>
      </c>
      <c r="D38" s="29" t="e">
        <f t="shared" si="3"/>
        <v>#REF!</v>
      </c>
      <c r="E38" s="29" t="e">
        <f t="shared" si="3"/>
        <v>#REF!</v>
      </c>
      <c r="F38" s="29" t="e">
        <f>F39</f>
        <v>#REF!</v>
      </c>
    </row>
    <row r="39" spans="1:6" ht="45" hidden="1">
      <c r="A39" s="75" t="s">
        <v>68</v>
      </c>
      <c r="B39" s="26" t="s">
        <v>19</v>
      </c>
      <c r="C39" s="26" t="s">
        <v>25</v>
      </c>
      <c r="D39" s="29" t="e">
        <f t="shared" si="3"/>
        <v>#REF!</v>
      </c>
      <c r="E39" s="29" t="e">
        <f t="shared" si="3"/>
        <v>#REF!</v>
      </c>
      <c r="F39" s="29" t="e">
        <f>F40</f>
        <v>#REF!</v>
      </c>
    </row>
    <row r="40" spans="1:6" ht="15" hidden="1">
      <c r="A40" s="75" t="s">
        <v>35</v>
      </c>
      <c r="B40" s="26" t="s">
        <v>19</v>
      </c>
      <c r="C40" s="26" t="s">
        <v>25</v>
      </c>
      <c r="D40" s="29" t="e">
        <f>'Вед-я ст-ра'!#REF!</f>
        <v>#REF!</v>
      </c>
      <c r="E40" s="29" t="e">
        <f>'Вед-я ст-ра'!#REF!</f>
        <v>#REF!</v>
      </c>
      <c r="F40" s="29" t="e">
        <f>'Вед-я ст-ра'!#REF!</f>
        <v>#REF!</v>
      </c>
    </row>
    <row r="41" spans="1:6" ht="15" hidden="1">
      <c r="A41" s="75" t="s">
        <v>110</v>
      </c>
      <c r="B41" s="26" t="s">
        <v>19</v>
      </c>
      <c r="C41" s="26" t="s">
        <v>25</v>
      </c>
      <c r="D41" s="29"/>
      <c r="E41" s="29"/>
      <c r="F41" s="29" t="e">
        <f>F42</f>
        <v>#REF!</v>
      </c>
    </row>
    <row r="42" spans="1:6" ht="9" customHeight="1" hidden="1">
      <c r="A42" s="75" t="s">
        <v>111</v>
      </c>
      <c r="B42" s="26" t="s">
        <v>19</v>
      </c>
      <c r="C42" s="26" t="s">
        <v>25</v>
      </c>
      <c r="D42" s="29"/>
      <c r="E42" s="29"/>
      <c r="F42" s="29" t="e">
        <f>F43</f>
        <v>#REF!</v>
      </c>
    </row>
    <row r="43" spans="1:6" ht="18.75" customHeight="1" hidden="1">
      <c r="A43" s="75" t="s">
        <v>35</v>
      </c>
      <c r="B43" s="26" t="s">
        <v>19</v>
      </c>
      <c r="C43" s="26" t="s">
        <v>25</v>
      </c>
      <c r="D43" s="29"/>
      <c r="E43" s="29"/>
      <c r="F43" s="29" t="e">
        <f>'Вед-я ст-ра'!#REF!</f>
        <v>#REF!</v>
      </c>
    </row>
    <row r="44" spans="1:6" ht="15" hidden="1">
      <c r="A44" s="75" t="s">
        <v>76</v>
      </c>
      <c r="B44" s="26" t="s">
        <v>21</v>
      </c>
      <c r="C44" s="26">
        <v>12</v>
      </c>
      <c r="D44" s="29" t="e">
        <f>D45</f>
        <v>#REF!</v>
      </c>
      <c r="E44" s="29" t="e">
        <f>E45</f>
        <v>#REF!</v>
      </c>
      <c r="F44" s="29"/>
    </row>
    <row r="45" spans="1:6" ht="15" hidden="1">
      <c r="A45" s="75" t="s">
        <v>35</v>
      </c>
      <c r="B45" s="26" t="s">
        <v>21</v>
      </c>
      <c r="C45" s="26">
        <v>12</v>
      </c>
      <c r="D45" s="29" t="e">
        <f>'Вед-я ст-ра'!#REF!</f>
        <v>#REF!</v>
      </c>
      <c r="E45" s="29" t="e">
        <f>'Вед-я ст-ра'!#REF!</f>
        <v>#REF!</v>
      </c>
      <c r="F45" s="29"/>
    </row>
    <row r="46" spans="1:6" ht="0.75" customHeight="1">
      <c r="A46" s="75" t="s">
        <v>80</v>
      </c>
      <c r="B46" s="26" t="s">
        <v>21</v>
      </c>
      <c r="C46" s="26">
        <v>12</v>
      </c>
      <c r="D46" s="29" t="e">
        <f aca="true" t="shared" si="4" ref="D46:F47">D47</f>
        <v>#REF!</v>
      </c>
      <c r="E46" s="29" t="e">
        <f t="shared" si="4"/>
        <v>#REF!</v>
      </c>
      <c r="F46" s="29" t="e">
        <f t="shared" si="4"/>
        <v>#REF!</v>
      </c>
    </row>
    <row r="47" spans="1:6" ht="15" hidden="1">
      <c r="A47" s="75" t="s">
        <v>81</v>
      </c>
      <c r="B47" s="26" t="s">
        <v>21</v>
      </c>
      <c r="C47" s="26">
        <v>12</v>
      </c>
      <c r="D47" s="29" t="e">
        <f t="shared" si="4"/>
        <v>#REF!</v>
      </c>
      <c r="E47" s="29" t="e">
        <f t="shared" si="4"/>
        <v>#REF!</v>
      </c>
      <c r="F47" s="29" t="e">
        <f t="shared" si="4"/>
        <v>#REF!</v>
      </c>
    </row>
    <row r="48" spans="1:6" ht="15" hidden="1">
      <c r="A48" s="75" t="s">
        <v>35</v>
      </c>
      <c r="B48" s="26" t="s">
        <v>21</v>
      </c>
      <c r="C48" s="26">
        <v>12</v>
      </c>
      <c r="D48" s="29" t="e">
        <f>'Вед-я ст-ра'!#REF!</f>
        <v>#REF!</v>
      </c>
      <c r="E48" s="29" t="e">
        <f>'Вед-я ст-ра'!#REF!</f>
        <v>#REF!</v>
      </c>
      <c r="F48" s="29" t="e">
        <f>'Вед-я ст-ра'!#REF!</f>
        <v>#REF!</v>
      </c>
    </row>
    <row r="49" spans="1:6" s="77" customFormat="1" ht="15">
      <c r="A49" s="71" t="s">
        <v>161</v>
      </c>
      <c r="B49" s="14" t="s">
        <v>24</v>
      </c>
      <c r="C49" s="14"/>
      <c r="D49" s="30">
        <f>D54+D59</f>
        <v>130</v>
      </c>
      <c r="E49" s="30">
        <f>E54+E59</f>
        <v>997.5</v>
      </c>
      <c r="F49" s="30">
        <f>F55+F56+F59</f>
        <v>12485</v>
      </c>
    </row>
    <row r="50" spans="1:6" s="77" customFormat="1" ht="30" hidden="1">
      <c r="A50" s="75" t="s">
        <v>80</v>
      </c>
      <c r="B50" s="26" t="s">
        <v>24</v>
      </c>
      <c r="C50" s="26" t="s">
        <v>23</v>
      </c>
      <c r="D50" s="29"/>
      <c r="E50" s="29"/>
      <c r="F50" s="29" t="e">
        <f>F51</f>
        <v>#REF!</v>
      </c>
    </row>
    <row r="51" spans="1:6" s="77" customFormat="1" ht="30" hidden="1">
      <c r="A51" s="75" t="s">
        <v>150</v>
      </c>
      <c r="B51" s="26" t="s">
        <v>24</v>
      </c>
      <c r="C51" s="26" t="s">
        <v>23</v>
      </c>
      <c r="D51" s="29"/>
      <c r="E51" s="29"/>
      <c r="F51" s="29" t="e">
        <f>F52</f>
        <v>#REF!</v>
      </c>
    </row>
    <row r="52" spans="1:6" s="77" customFormat="1" ht="15" hidden="1">
      <c r="A52" s="75" t="s">
        <v>151</v>
      </c>
      <c r="B52" s="26" t="s">
        <v>24</v>
      </c>
      <c r="C52" s="26" t="s">
        <v>23</v>
      </c>
      <c r="D52" s="29"/>
      <c r="E52" s="29"/>
      <c r="F52" s="29" t="e">
        <f>F53</f>
        <v>#REF!</v>
      </c>
    </row>
    <row r="53" spans="1:6" s="77" customFormat="1" ht="15" hidden="1">
      <c r="A53" s="75" t="s">
        <v>65</v>
      </c>
      <c r="B53" s="26" t="s">
        <v>24</v>
      </c>
      <c r="C53" s="26" t="s">
        <v>23</v>
      </c>
      <c r="D53" s="29"/>
      <c r="E53" s="29"/>
      <c r="F53" s="29" t="e">
        <f>'Вед-я ст-ра'!#REF!</f>
        <v>#REF!</v>
      </c>
    </row>
    <row r="54" spans="1:6" s="78" customFormat="1" ht="15" hidden="1">
      <c r="A54" s="75" t="s">
        <v>2</v>
      </c>
      <c r="B54" s="26" t="s">
        <v>24</v>
      </c>
      <c r="C54" s="26" t="s">
        <v>19</v>
      </c>
      <c r="D54" s="29">
        <f>D56</f>
        <v>28</v>
      </c>
      <c r="E54" s="29">
        <f>E56</f>
        <v>100</v>
      </c>
      <c r="F54" s="29"/>
    </row>
    <row r="55" spans="1:6" s="78" customFormat="1" ht="15">
      <c r="A55" s="75" t="s">
        <v>203</v>
      </c>
      <c r="B55" s="26" t="s">
        <v>24</v>
      </c>
      <c r="C55" s="26" t="s">
        <v>18</v>
      </c>
      <c r="D55" s="29"/>
      <c r="E55" s="29"/>
      <c r="F55" s="29">
        <v>460</v>
      </c>
    </row>
    <row r="56" spans="1:6" s="79" customFormat="1" ht="18" customHeight="1">
      <c r="A56" s="75" t="s">
        <v>2</v>
      </c>
      <c r="B56" s="26" t="s">
        <v>24</v>
      </c>
      <c r="C56" s="26" t="s">
        <v>19</v>
      </c>
      <c r="D56" s="29">
        <f>D57</f>
        <v>28</v>
      </c>
      <c r="E56" s="29">
        <f>E57</f>
        <v>100</v>
      </c>
      <c r="F56" s="29">
        <f>'Фун-я клас'!H48</f>
        <v>11225</v>
      </c>
    </row>
    <row r="57" spans="1:6" ht="2.25" customHeight="1" hidden="1">
      <c r="A57" s="75" t="s">
        <v>4</v>
      </c>
      <c r="B57" s="26" t="s">
        <v>24</v>
      </c>
      <c r="C57" s="26" t="s">
        <v>19</v>
      </c>
      <c r="D57" s="29">
        <f>D58</f>
        <v>28</v>
      </c>
      <c r="E57" s="29">
        <f>E58</f>
        <v>100</v>
      </c>
      <c r="F57" s="29"/>
    </row>
    <row r="58" spans="1:6" ht="13.5" customHeight="1" hidden="1">
      <c r="A58" s="75" t="s">
        <v>35</v>
      </c>
      <c r="B58" s="26" t="s">
        <v>24</v>
      </c>
      <c r="C58" s="26" t="s">
        <v>19</v>
      </c>
      <c r="D58" s="29">
        <f>'Вед-я ст-ра'!$I$46</f>
        <v>28</v>
      </c>
      <c r="E58" s="29">
        <f>'Вед-я ст-ра'!L46</f>
        <v>100</v>
      </c>
      <c r="F58" s="29"/>
    </row>
    <row r="59" spans="1:6" ht="12.75" customHeight="1">
      <c r="A59" s="75" t="s">
        <v>229</v>
      </c>
      <c r="B59" s="26" t="s">
        <v>24</v>
      </c>
      <c r="C59" s="26" t="s">
        <v>23</v>
      </c>
      <c r="D59" s="29">
        <f aca="true" t="shared" si="5" ref="D59:F60">D60</f>
        <v>102</v>
      </c>
      <c r="E59" s="29">
        <f t="shared" si="5"/>
        <v>897.5</v>
      </c>
      <c r="F59" s="29">
        <v>800</v>
      </c>
    </row>
    <row r="60" spans="1:6" ht="15" hidden="1">
      <c r="A60" s="75" t="s">
        <v>69</v>
      </c>
      <c r="B60" s="26" t="s">
        <v>24</v>
      </c>
      <c r="C60" s="26" t="s">
        <v>24</v>
      </c>
      <c r="D60" s="29">
        <f t="shared" si="5"/>
        <v>102</v>
      </c>
      <c r="E60" s="29">
        <f t="shared" si="5"/>
        <v>897.5</v>
      </c>
      <c r="F60" s="29">
        <f t="shared" si="5"/>
        <v>0</v>
      </c>
    </row>
    <row r="61" spans="1:6" ht="15" hidden="1">
      <c r="A61" s="75" t="s">
        <v>35</v>
      </c>
      <c r="B61" s="26" t="s">
        <v>24</v>
      </c>
      <c r="C61" s="26" t="s">
        <v>24</v>
      </c>
      <c r="D61" s="29">
        <f>'Вед-я ст-ра'!$I$84</f>
        <v>102</v>
      </c>
      <c r="E61" s="29">
        <f>'Вед-я ст-ра'!L84</f>
        <v>897.5</v>
      </c>
      <c r="F61" s="29">
        <f>'Вед-я ст-ра'!M84</f>
        <v>0</v>
      </c>
    </row>
    <row r="62" spans="1:6" ht="0.75" customHeight="1" hidden="1">
      <c r="A62" s="75" t="s">
        <v>33</v>
      </c>
      <c r="B62" s="26" t="s">
        <v>22</v>
      </c>
      <c r="C62" s="26" t="s">
        <v>25</v>
      </c>
      <c r="D62" s="29" t="e">
        <f aca="true" t="shared" si="6" ref="D62:F63">D63</f>
        <v>#REF!</v>
      </c>
      <c r="E62" s="29" t="e">
        <f t="shared" si="6"/>
        <v>#REF!</v>
      </c>
      <c r="F62" s="29" t="e">
        <f t="shared" si="6"/>
        <v>#REF!</v>
      </c>
    </row>
    <row r="63" spans="1:6" ht="15" hidden="1">
      <c r="A63" s="75" t="s">
        <v>36</v>
      </c>
      <c r="B63" s="26" t="s">
        <v>22</v>
      </c>
      <c r="C63" s="26" t="s">
        <v>25</v>
      </c>
      <c r="D63" s="29" t="e">
        <f t="shared" si="6"/>
        <v>#REF!</v>
      </c>
      <c r="E63" s="29" t="e">
        <f t="shared" si="6"/>
        <v>#REF!</v>
      </c>
      <c r="F63" s="29" t="e">
        <f t="shared" si="6"/>
        <v>#REF!</v>
      </c>
    </row>
    <row r="64" spans="1:6" ht="15" hidden="1">
      <c r="A64" s="75" t="s">
        <v>35</v>
      </c>
      <c r="B64" s="26" t="s">
        <v>22</v>
      </c>
      <c r="C64" s="26" t="s">
        <v>25</v>
      </c>
      <c r="D64" s="29" t="e">
        <f>'Вед-я ст-ра'!#REF!</f>
        <v>#REF!</v>
      </c>
      <c r="E64" s="29" t="e">
        <f>'Вед-я ст-ра'!#REF!</f>
        <v>#REF!</v>
      </c>
      <c r="F64" s="29" t="e">
        <f>'Вед-я ст-ра'!#REF!</f>
        <v>#REF!</v>
      </c>
    </row>
    <row r="65" spans="1:6" ht="60" hidden="1">
      <c r="A65" s="75" t="s">
        <v>5</v>
      </c>
      <c r="B65" s="26" t="s">
        <v>22</v>
      </c>
      <c r="C65" s="26" t="s">
        <v>25</v>
      </c>
      <c r="D65" s="29" t="e">
        <f aca="true" t="shared" si="7" ref="D65:F66">D66</f>
        <v>#REF!</v>
      </c>
      <c r="E65" s="29" t="e">
        <f t="shared" si="7"/>
        <v>#REF!</v>
      </c>
      <c r="F65" s="29" t="e">
        <f t="shared" si="7"/>
        <v>#REF!</v>
      </c>
    </row>
    <row r="66" spans="1:6" ht="15" hidden="1">
      <c r="A66" s="75" t="s">
        <v>47</v>
      </c>
      <c r="B66" s="26" t="s">
        <v>22</v>
      </c>
      <c r="C66" s="26" t="s">
        <v>25</v>
      </c>
      <c r="D66" s="29" t="e">
        <f t="shared" si="7"/>
        <v>#REF!</v>
      </c>
      <c r="E66" s="29" t="e">
        <f t="shared" si="7"/>
        <v>#REF!</v>
      </c>
      <c r="F66" s="29" t="e">
        <f t="shared" si="7"/>
        <v>#REF!</v>
      </c>
    </row>
    <row r="67" spans="1:6" ht="15" hidden="1">
      <c r="A67" s="75" t="s">
        <v>46</v>
      </c>
      <c r="B67" s="26" t="s">
        <v>22</v>
      </c>
      <c r="C67" s="26" t="s">
        <v>25</v>
      </c>
      <c r="D67" s="29" t="e">
        <f>'Вед-я ст-ра'!#REF!</f>
        <v>#REF!</v>
      </c>
      <c r="E67" s="29" t="e">
        <f>'Вед-я ст-ра'!#REF!</f>
        <v>#REF!</v>
      </c>
      <c r="F67" s="29" t="e">
        <f>'Вед-я ст-ра'!#REF!</f>
        <v>#REF!</v>
      </c>
    </row>
    <row r="68" spans="1:6" ht="15" hidden="1">
      <c r="A68" s="75" t="s">
        <v>76</v>
      </c>
      <c r="B68" s="26" t="s">
        <v>22</v>
      </c>
      <c r="C68" s="26" t="s">
        <v>25</v>
      </c>
      <c r="D68" s="29" t="e">
        <f>D70</f>
        <v>#REF!</v>
      </c>
      <c r="E68" s="29" t="e">
        <f>E70</f>
        <v>#REF!</v>
      </c>
      <c r="F68" s="29" t="e">
        <f>F69+F71+F73</f>
        <v>#REF!</v>
      </c>
    </row>
    <row r="69" spans="1:6" ht="15" hidden="1">
      <c r="A69" s="75" t="s">
        <v>138</v>
      </c>
      <c r="B69" s="26" t="s">
        <v>22</v>
      </c>
      <c r="C69" s="26" t="s">
        <v>25</v>
      </c>
      <c r="D69" s="29"/>
      <c r="E69" s="29"/>
      <c r="F69" s="29" t="e">
        <f>F70</f>
        <v>#REF!</v>
      </c>
    </row>
    <row r="70" spans="1:6" ht="15" hidden="1">
      <c r="A70" s="75" t="s">
        <v>41</v>
      </c>
      <c r="B70" s="26" t="s">
        <v>22</v>
      </c>
      <c r="C70" s="26" t="s">
        <v>25</v>
      </c>
      <c r="D70" s="29" t="e">
        <f>'Вед-я ст-ра'!#REF!</f>
        <v>#REF!</v>
      </c>
      <c r="E70" s="29" t="e">
        <f>'Вед-я ст-ра'!#REF!</f>
        <v>#REF!</v>
      </c>
      <c r="F70" s="29" t="e">
        <f>'Вед-я ст-ра'!#REF!</f>
        <v>#REF!</v>
      </c>
    </row>
    <row r="71" spans="1:6" ht="15" hidden="1">
      <c r="A71" s="75" t="s">
        <v>152</v>
      </c>
      <c r="B71" s="26" t="s">
        <v>22</v>
      </c>
      <c r="C71" s="26" t="s">
        <v>25</v>
      </c>
      <c r="D71" s="29"/>
      <c r="E71" s="29"/>
      <c r="F71" s="29" t="e">
        <f>F72</f>
        <v>#REF!</v>
      </c>
    </row>
    <row r="72" spans="1:6" ht="15" hidden="1">
      <c r="A72" s="75" t="s">
        <v>41</v>
      </c>
      <c r="B72" s="26" t="s">
        <v>22</v>
      </c>
      <c r="C72" s="26" t="s">
        <v>25</v>
      </c>
      <c r="D72" s="29"/>
      <c r="E72" s="29"/>
      <c r="F72" s="29" t="e">
        <f>'Вед-я ст-ра'!#REF!</f>
        <v>#REF!</v>
      </c>
    </row>
    <row r="73" spans="1:6" ht="15" hidden="1">
      <c r="A73" s="75" t="s">
        <v>143</v>
      </c>
      <c r="B73" s="26" t="s">
        <v>22</v>
      </c>
      <c r="C73" s="26" t="s">
        <v>25</v>
      </c>
      <c r="D73" s="29"/>
      <c r="E73" s="29"/>
      <c r="F73" s="29" t="e">
        <f>F74+F75</f>
        <v>#REF!</v>
      </c>
    </row>
    <row r="74" spans="1:6" ht="15" hidden="1">
      <c r="A74" s="75" t="s">
        <v>46</v>
      </c>
      <c r="B74" s="26" t="s">
        <v>22</v>
      </c>
      <c r="C74" s="26" t="s">
        <v>25</v>
      </c>
      <c r="D74" s="29"/>
      <c r="E74" s="29"/>
      <c r="F74" s="29" t="e">
        <f>'Вед-я ст-ра'!#REF!</f>
        <v>#REF!</v>
      </c>
    </row>
    <row r="75" spans="1:6" ht="15" hidden="1">
      <c r="A75" s="75" t="s">
        <v>41</v>
      </c>
      <c r="B75" s="26" t="s">
        <v>22</v>
      </c>
      <c r="C75" s="26" t="s">
        <v>25</v>
      </c>
      <c r="D75" s="29"/>
      <c r="E75" s="29"/>
      <c r="F75" s="29" t="e">
        <f>'Вед-я ст-ра'!#REF!</f>
        <v>#REF!</v>
      </c>
    </row>
    <row r="76" spans="1:6" ht="30" hidden="1">
      <c r="A76" s="75" t="s">
        <v>77</v>
      </c>
      <c r="B76" s="26" t="s">
        <v>22</v>
      </c>
      <c r="C76" s="26" t="s">
        <v>25</v>
      </c>
      <c r="D76" s="29" t="e">
        <f aca="true" t="shared" si="8" ref="D76:F77">D77</f>
        <v>#REF!</v>
      </c>
      <c r="E76" s="29" t="e">
        <f t="shared" si="8"/>
        <v>#REF!</v>
      </c>
      <c r="F76" s="29" t="e">
        <f t="shared" si="8"/>
        <v>#REF!</v>
      </c>
    </row>
    <row r="77" spans="1:6" ht="15" hidden="1">
      <c r="A77" s="75" t="s">
        <v>78</v>
      </c>
      <c r="B77" s="26" t="s">
        <v>22</v>
      </c>
      <c r="C77" s="26" t="s">
        <v>25</v>
      </c>
      <c r="D77" s="29" t="e">
        <f t="shared" si="8"/>
        <v>#REF!</v>
      </c>
      <c r="E77" s="29" t="e">
        <f t="shared" si="8"/>
        <v>#REF!</v>
      </c>
      <c r="F77" s="29" t="e">
        <f t="shared" si="8"/>
        <v>#REF!</v>
      </c>
    </row>
    <row r="78" spans="1:6" ht="15" hidden="1">
      <c r="A78" s="75" t="s">
        <v>41</v>
      </c>
      <c r="B78" s="26" t="s">
        <v>22</v>
      </c>
      <c r="C78" s="26" t="s">
        <v>25</v>
      </c>
      <c r="D78" s="29" t="e">
        <f>'Вед-я ст-ра'!#REF!</f>
        <v>#REF!</v>
      </c>
      <c r="E78" s="29" t="e">
        <f>'Вед-я ст-ра'!#REF!</f>
        <v>#REF!</v>
      </c>
      <c r="F78" s="29" t="e">
        <f>'Вед-я ст-ра'!#REF!</f>
        <v>#REF!</v>
      </c>
    </row>
    <row r="79" spans="1:6" ht="15">
      <c r="A79" s="83" t="s">
        <v>163</v>
      </c>
      <c r="B79" s="14" t="s">
        <v>0</v>
      </c>
      <c r="C79" s="14"/>
      <c r="D79" s="30" t="e">
        <f>D80+#REF!</f>
        <v>#REF!</v>
      </c>
      <c r="E79" s="30" t="e">
        <f>E80+#REF!</f>
        <v>#REF!</v>
      </c>
      <c r="F79" s="30">
        <f>F80</f>
        <v>5738</v>
      </c>
    </row>
    <row r="80" spans="1:6" ht="14.25" customHeight="1">
      <c r="A80" s="75" t="s">
        <v>6</v>
      </c>
      <c r="B80" s="26" t="s">
        <v>0</v>
      </c>
      <c r="C80" s="26" t="s">
        <v>18</v>
      </c>
      <c r="D80" s="29" t="e">
        <f>D81+D86+#REF!+D89</f>
        <v>#REF!</v>
      </c>
      <c r="E80" s="29" t="e">
        <f>E81+E86+#REF!</f>
        <v>#REF!</v>
      </c>
      <c r="F80" s="29">
        <f>'Фун-я клас'!H74</f>
        <v>5738</v>
      </c>
    </row>
    <row r="81" spans="1:6" ht="0.75" customHeight="1" hidden="1">
      <c r="A81" s="75" t="s">
        <v>48</v>
      </c>
      <c r="B81" s="26" t="s">
        <v>0</v>
      </c>
      <c r="C81" s="26" t="s">
        <v>18</v>
      </c>
      <c r="D81" s="29" t="e">
        <f>D84</f>
        <v>#REF!</v>
      </c>
      <c r="E81" s="29" t="e">
        <f>E84</f>
        <v>#REF!</v>
      </c>
      <c r="F81" s="29" t="e">
        <f>F84+F82</f>
        <v>#REF!</v>
      </c>
    </row>
    <row r="82" spans="1:6" ht="30" hidden="1">
      <c r="A82" s="75" t="s">
        <v>11</v>
      </c>
      <c r="B82" s="26" t="s">
        <v>0</v>
      </c>
      <c r="C82" s="26" t="s">
        <v>18</v>
      </c>
      <c r="D82" s="26"/>
      <c r="E82" s="29" t="e">
        <f>E83</f>
        <v>#REF!</v>
      </c>
      <c r="F82" s="29" t="e">
        <f>F83</f>
        <v>#REF!</v>
      </c>
    </row>
    <row r="83" spans="1:6" ht="17.25" customHeight="1" hidden="1">
      <c r="A83" s="75" t="s">
        <v>46</v>
      </c>
      <c r="B83" s="26" t="s">
        <v>0</v>
      </c>
      <c r="C83" s="26" t="s">
        <v>18</v>
      </c>
      <c r="D83" s="26" t="s">
        <v>26</v>
      </c>
      <c r="E83" s="29" t="e">
        <f>'Вед-я ст-ра'!L104+'Вед-я ст-ра'!#REF!</f>
        <v>#REF!</v>
      </c>
      <c r="F83" s="29" t="e">
        <f>'Вед-я ст-ра'!#REF!</f>
        <v>#REF!</v>
      </c>
    </row>
    <row r="84" spans="1:6" ht="15" hidden="1">
      <c r="A84" s="75" t="s">
        <v>47</v>
      </c>
      <c r="B84" s="26" t="s">
        <v>0</v>
      </c>
      <c r="C84" s="26" t="s">
        <v>18</v>
      </c>
      <c r="D84" s="29" t="e">
        <f>D85</f>
        <v>#REF!</v>
      </c>
      <c r="E84" s="29" t="e">
        <f>E85</f>
        <v>#REF!</v>
      </c>
      <c r="F84" s="29" t="e">
        <f>F85</f>
        <v>#REF!</v>
      </c>
    </row>
    <row r="85" spans="1:6" ht="15" hidden="1">
      <c r="A85" s="75" t="s">
        <v>46</v>
      </c>
      <c r="B85" s="26" t="s">
        <v>0</v>
      </c>
      <c r="C85" s="26" t="s">
        <v>18</v>
      </c>
      <c r="D85" s="29" t="e">
        <f>'Вед-я ст-ра'!I106+'Вед-я ст-ра'!#REF!</f>
        <v>#REF!</v>
      </c>
      <c r="E85" s="29" t="e">
        <f>'Вед-я ст-ра'!L106+'Вед-я ст-ра'!#REF!</f>
        <v>#REF!</v>
      </c>
      <c r="F85" s="29" t="e">
        <f>'Вед-я ст-ра'!M106+'Вед-я ст-ра'!#REF!</f>
        <v>#REF!</v>
      </c>
    </row>
    <row r="86" spans="1:6" ht="15" hidden="1">
      <c r="A86" s="75" t="s">
        <v>8</v>
      </c>
      <c r="B86" s="26" t="s">
        <v>0</v>
      </c>
      <c r="C86" s="26" t="s">
        <v>18</v>
      </c>
      <c r="D86" s="29" t="e">
        <f aca="true" t="shared" si="9" ref="D86:F87">D87</f>
        <v>#REF!</v>
      </c>
      <c r="E86" s="29" t="e">
        <f t="shared" si="9"/>
        <v>#REF!</v>
      </c>
      <c r="F86" s="29" t="e">
        <f t="shared" si="9"/>
        <v>#REF!</v>
      </c>
    </row>
    <row r="87" spans="1:6" ht="15" hidden="1">
      <c r="A87" s="75" t="s">
        <v>47</v>
      </c>
      <c r="B87" s="26" t="s">
        <v>0</v>
      </c>
      <c r="C87" s="26" t="s">
        <v>18</v>
      </c>
      <c r="D87" s="29" t="e">
        <f t="shared" si="9"/>
        <v>#REF!</v>
      </c>
      <c r="E87" s="29" t="e">
        <f t="shared" si="9"/>
        <v>#REF!</v>
      </c>
      <c r="F87" s="29" t="e">
        <f t="shared" si="9"/>
        <v>#REF!</v>
      </c>
    </row>
    <row r="88" spans="1:6" ht="15" hidden="1">
      <c r="A88" s="75" t="s">
        <v>46</v>
      </c>
      <c r="B88" s="26" t="s">
        <v>0</v>
      </c>
      <c r="C88" s="26" t="s">
        <v>18</v>
      </c>
      <c r="D88" s="29" t="e">
        <f>'Вед-я ст-ра'!#REF!</f>
        <v>#REF!</v>
      </c>
      <c r="E88" s="29" t="e">
        <f>'Вед-я ст-ра'!#REF!</f>
        <v>#REF!</v>
      </c>
      <c r="F88" s="29" t="e">
        <f>'Вед-я ст-ра'!#REF!</f>
        <v>#REF!</v>
      </c>
    </row>
    <row r="89" spans="1:6" ht="15" hidden="1">
      <c r="A89" s="75" t="s">
        <v>76</v>
      </c>
      <c r="B89" s="26" t="s">
        <v>0</v>
      </c>
      <c r="C89" s="26" t="s">
        <v>18</v>
      </c>
      <c r="D89" s="29" t="e">
        <f>D90+D92</f>
        <v>#REF!</v>
      </c>
      <c r="E89" s="29" t="e">
        <f>E90+E92</f>
        <v>#REF!</v>
      </c>
      <c r="F89" s="29">
        <f>F90</f>
        <v>282</v>
      </c>
    </row>
    <row r="90" spans="1:6" ht="15" hidden="1">
      <c r="A90" s="75" t="s">
        <v>109</v>
      </c>
      <c r="B90" s="26" t="s">
        <v>0</v>
      </c>
      <c r="C90" s="26" t="s">
        <v>18</v>
      </c>
      <c r="D90" s="29" t="e">
        <f>D91</f>
        <v>#REF!</v>
      </c>
      <c r="E90" s="29" t="e">
        <f>E91</f>
        <v>#REF!</v>
      </c>
      <c r="F90" s="29">
        <f>F91</f>
        <v>282</v>
      </c>
    </row>
    <row r="91" spans="1:6" ht="14.25" customHeight="1" hidden="1">
      <c r="A91" s="75" t="s">
        <v>46</v>
      </c>
      <c r="B91" s="26" t="s">
        <v>0</v>
      </c>
      <c r="C91" s="26" t="s">
        <v>18</v>
      </c>
      <c r="D91" s="29" t="e">
        <f>'Вед-я ст-ра'!#REF!</f>
        <v>#REF!</v>
      </c>
      <c r="E91" s="29" t="e">
        <f>'Вед-я ст-ра'!#REF!</f>
        <v>#REF!</v>
      </c>
      <c r="F91" s="29">
        <f>'Вед-я ст-ра'!M121</f>
        <v>282</v>
      </c>
    </row>
    <row r="92" spans="1:6" ht="0.75" customHeight="1" hidden="1">
      <c r="A92" s="75" t="s">
        <v>107</v>
      </c>
      <c r="B92" s="26" t="s">
        <v>0</v>
      </c>
      <c r="C92" s="26" t="s">
        <v>18</v>
      </c>
      <c r="D92" s="29" t="e">
        <f>D93</f>
        <v>#REF!</v>
      </c>
      <c r="E92" s="29" t="e">
        <f>E93</f>
        <v>#REF!</v>
      </c>
      <c r="F92" s="29"/>
    </row>
    <row r="93" spans="1:6" ht="0.75" customHeight="1">
      <c r="A93" s="81" t="s">
        <v>108</v>
      </c>
      <c r="B93" s="26" t="s">
        <v>0</v>
      </c>
      <c r="C93" s="26" t="s">
        <v>18</v>
      </c>
      <c r="D93" s="29" t="e">
        <f>'Вед-я ст-ра'!#REF!</f>
        <v>#REF!</v>
      </c>
      <c r="E93" s="29" t="e">
        <f>'Вед-я ст-ра'!#REF!</f>
        <v>#REF!</v>
      </c>
      <c r="F93" s="29"/>
    </row>
    <row r="94" spans="1:6" ht="15" hidden="1">
      <c r="A94" s="75" t="s">
        <v>76</v>
      </c>
      <c r="B94" s="26" t="s">
        <v>25</v>
      </c>
      <c r="C94" s="26" t="s">
        <v>25</v>
      </c>
      <c r="D94" s="29"/>
      <c r="E94" s="29"/>
      <c r="F94" s="29" t="e">
        <f>F95</f>
        <v>#REF!</v>
      </c>
    </row>
    <row r="95" spans="1:6" ht="15" hidden="1">
      <c r="A95" s="75" t="s">
        <v>143</v>
      </c>
      <c r="B95" s="26" t="s">
        <v>25</v>
      </c>
      <c r="C95" s="26" t="s">
        <v>25</v>
      </c>
      <c r="D95" s="29"/>
      <c r="E95" s="29"/>
      <c r="F95" s="29" t="e">
        <f>F96+F97</f>
        <v>#REF!</v>
      </c>
    </row>
    <row r="96" spans="1:6" ht="15" hidden="1">
      <c r="A96" s="75" t="s">
        <v>46</v>
      </c>
      <c r="B96" s="26" t="s">
        <v>25</v>
      </c>
      <c r="C96" s="26" t="s">
        <v>25</v>
      </c>
      <c r="D96" s="29"/>
      <c r="E96" s="29"/>
      <c r="F96" s="29" t="e">
        <f>'Вед-я ст-ра'!#REF!</f>
        <v>#REF!</v>
      </c>
    </row>
    <row r="97" spans="1:6" ht="15" hidden="1">
      <c r="A97" s="75" t="s">
        <v>41</v>
      </c>
      <c r="B97" s="26" t="s">
        <v>25</v>
      </c>
      <c r="C97" s="26" t="s">
        <v>25</v>
      </c>
      <c r="D97" s="29"/>
      <c r="E97" s="29"/>
      <c r="F97" s="29" t="e">
        <f>'Вед-я ст-ра'!#REF!</f>
        <v>#REF!</v>
      </c>
    </row>
    <row r="98" spans="1:6" ht="15" hidden="1">
      <c r="A98" s="75" t="s">
        <v>69</v>
      </c>
      <c r="B98" s="26" t="s">
        <v>25</v>
      </c>
      <c r="C98" s="26" t="s">
        <v>25</v>
      </c>
      <c r="D98" s="29"/>
      <c r="E98" s="29"/>
      <c r="F98" s="29" t="e">
        <f>F99</f>
        <v>#REF!</v>
      </c>
    </row>
    <row r="99" spans="1:6" ht="15" hidden="1">
      <c r="A99" s="75" t="s">
        <v>46</v>
      </c>
      <c r="B99" s="26" t="s">
        <v>25</v>
      </c>
      <c r="C99" s="26" t="s">
        <v>25</v>
      </c>
      <c r="D99" s="29"/>
      <c r="E99" s="29"/>
      <c r="F99" s="29" t="e">
        <f>'Вед-я ст-ра'!#REF!</f>
        <v>#REF!</v>
      </c>
    </row>
    <row r="100" spans="1:6" ht="15">
      <c r="A100" s="71" t="s">
        <v>164</v>
      </c>
      <c r="B100" s="14">
        <v>10</v>
      </c>
      <c r="C100" s="14"/>
      <c r="D100" s="30" t="e">
        <f>D104+#REF!+#REF!+#REF!</f>
        <v>#REF!</v>
      </c>
      <c r="E100" s="30" t="e">
        <f>E104+#REF!+#REF!</f>
        <v>#REF!</v>
      </c>
      <c r="F100" s="30">
        <f>'Фун-я клас'!H97</f>
        <v>448</v>
      </c>
    </row>
    <row r="101" spans="1:6" ht="15">
      <c r="A101" s="75" t="s">
        <v>13</v>
      </c>
      <c r="B101" s="26">
        <v>10</v>
      </c>
      <c r="C101" s="26" t="s">
        <v>18</v>
      </c>
      <c r="D101" s="29">
        <f>D104</f>
        <v>400</v>
      </c>
      <c r="E101" s="29">
        <f>E104</f>
        <v>500</v>
      </c>
      <c r="F101" s="29">
        <f>'Фун-я клас'!H98</f>
        <v>72</v>
      </c>
    </row>
    <row r="102" spans="1:6" ht="15">
      <c r="A102" s="75" t="s">
        <v>210</v>
      </c>
      <c r="B102" s="26" t="s">
        <v>51</v>
      </c>
      <c r="C102" s="26" t="s">
        <v>19</v>
      </c>
      <c r="D102" s="29"/>
      <c r="E102" s="29"/>
      <c r="F102" s="29">
        <v>376</v>
      </c>
    </row>
    <row r="103" spans="1:6" ht="15">
      <c r="A103" s="71" t="s">
        <v>217</v>
      </c>
      <c r="B103" s="14" t="s">
        <v>202</v>
      </c>
      <c r="C103" s="26"/>
      <c r="D103" s="29"/>
      <c r="E103" s="29"/>
      <c r="F103" s="30">
        <f>'Фун-я клас'!H108</f>
        <v>650</v>
      </c>
    </row>
    <row r="104" spans="1:6" ht="15">
      <c r="A104" s="75" t="s">
        <v>218</v>
      </c>
      <c r="B104" s="26" t="s">
        <v>202</v>
      </c>
      <c r="C104" s="26" t="s">
        <v>23</v>
      </c>
      <c r="D104" s="29">
        <f aca="true" t="shared" si="10" ref="D104:E106">D105</f>
        <v>400</v>
      </c>
      <c r="E104" s="29">
        <f t="shared" si="10"/>
        <v>500</v>
      </c>
      <c r="F104" s="29">
        <f>'Фун-я клас'!H109</f>
        <v>650</v>
      </c>
    </row>
    <row r="105" spans="1:6" ht="15" hidden="1">
      <c r="A105" s="75" t="s">
        <v>14</v>
      </c>
      <c r="B105" s="26">
        <v>10</v>
      </c>
      <c r="C105" s="26" t="s">
        <v>18</v>
      </c>
      <c r="D105" s="29">
        <f t="shared" si="10"/>
        <v>400</v>
      </c>
      <c r="E105" s="29">
        <f t="shared" si="10"/>
        <v>500</v>
      </c>
      <c r="F105" s="29">
        <f>F106</f>
        <v>72</v>
      </c>
    </row>
    <row r="106" spans="1:6" ht="30" hidden="1">
      <c r="A106" s="75" t="s">
        <v>16</v>
      </c>
      <c r="B106" s="26">
        <v>10</v>
      </c>
      <c r="C106" s="26" t="s">
        <v>18</v>
      </c>
      <c r="D106" s="29">
        <f t="shared" si="10"/>
        <v>400</v>
      </c>
      <c r="E106" s="29">
        <f t="shared" si="10"/>
        <v>500</v>
      </c>
      <c r="F106" s="29">
        <f>F107</f>
        <v>72</v>
      </c>
    </row>
    <row r="107" spans="1:6" ht="15" hidden="1">
      <c r="A107" s="75" t="s">
        <v>50</v>
      </c>
      <c r="B107" s="26">
        <v>10</v>
      </c>
      <c r="C107" s="26" t="s">
        <v>18</v>
      </c>
      <c r="D107" s="29">
        <f>'Вед-я ст-ра'!I92</f>
        <v>400</v>
      </c>
      <c r="E107" s="29">
        <f>'Вед-я ст-ра'!L92</f>
        <v>500</v>
      </c>
      <c r="F107" s="29">
        <f>'Вед-я ст-ра'!M92</f>
        <v>72</v>
      </c>
    </row>
    <row r="108" spans="1:6" ht="15" hidden="1">
      <c r="A108" s="75" t="s">
        <v>140</v>
      </c>
      <c r="B108" s="26" t="s">
        <v>62</v>
      </c>
      <c r="C108" s="26" t="s">
        <v>23</v>
      </c>
      <c r="F108" s="29" t="e">
        <f>F109</f>
        <v>#REF!</v>
      </c>
    </row>
    <row r="109" spans="1:6" ht="34.5" customHeight="1" hidden="1">
      <c r="A109" s="75" t="s">
        <v>141</v>
      </c>
      <c r="B109" s="26" t="s">
        <v>62</v>
      </c>
      <c r="C109" s="26" t="s">
        <v>23</v>
      </c>
      <c r="F109" s="29" t="e">
        <f>F110</f>
        <v>#REF!</v>
      </c>
    </row>
    <row r="110" spans="1:6" ht="15" hidden="1">
      <c r="A110" s="75" t="s">
        <v>65</v>
      </c>
      <c r="B110" s="26" t="s">
        <v>62</v>
      </c>
      <c r="C110" s="26" t="s">
        <v>23</v>
      </c>
      <c r="F110" s="29" t="e">
        <f>'Вед-я ст-ра'!#REF!</f>
        <v>#REF!</v>
      </c>
    </row>
    <row r="111" spans="1:6" ht="15" hidden="1">
      <c r="A111" s="75" t="s">
        <v>76</v>
      </c>
      <c r="B111" s="26" t="s">
        <v>62</v>
      </c>
      <c r="C111" s="26" t="s">
        <v>23</v>
      </c>
      <c r="F111" s="29" t="e">
        <f>F112</f>
        <v>#REF!</v>
      </c>
    </row>
    <row r="112" spans="1:6" ht="45" hidden="1">
      <c r="A112" s="75" t="s">
        <v>142</v>
      </c>
      <c r="B112" s="26" t="s">
        <v>62</v>
      </c>
      <c r="C112" s="26" t="s">
        <v>23</v>
      </c>
      <c r="F112" s="29" t="e">
        <f>F113</f>
        <v>#REF!</v>
      </c>
    </row>
    <row r="113" spans="1:6" ht="15" hidden="1">
      <c r="A113" s="75" t="s">
        <v>65</v>
      </c>
      <c r="B113" s="26" t="s">
        <v>62</v>
      </c>
      <c r="C113" s="26" t="s">
        <v>23</v>
      </c>
      <c r="F113" s="29" t="e">
        <f>'Вед-я ст-ра'!#REF!</f>
        <v>#REF!</v>
      </c>
    </row>
    <row r="114" spans="1:6" ht="45" hidden="1">
      <c r="A114" s="75" t="s">
        <v>139</v>
      </c>
      <c r="B114" s="26" t="s">
        <v>62</v>
      </c>
      <c r="C114" s="26" t="s">
        <v>23</v>
      </c>
      <c r="F114" s="29" t="e">
        <f>F115</f>
        <v>#REF!</v>
      </c>
    </row>
    <row r="115" spans="1:6" ht="15" hidden="1">
      <c r="A115" s="75" t="s">
        <v>65</v>
      </c>
      <c r="B115" s="26" t="s">
        <v>62</v>
      </c>
      <c r="C115" s="26" t="s">
        <v>23</v>
      </c>
      <c r="F115" s="29" t="e">
        <f>'Вед-я ст-ра'!#REF!</f>
        <v>#REF!</v>
      </c>
    </row>
    <row r="116" spans="1:6" ht="15" hidden="1">
      <c r="A116" s="75" t="s">
        <v>143</v>
      </c>
      <c r="B116" s="26" t="s">
        <v>62</v>
      </c>
      <c r="C116" s="26" t="s">
        <v>23</v>
      </c>
      <c r="F116" s="29" t="e">
        <f>F117</f>
        <v>#REF!</v>
      </c>
    </row>
    <row r="117" spans="1:6" ht="15" hidden="1">
      <c r="A117" s="75" t="s">
        <v>65</v>
      </c>
      <c r="B117" s="26" t="s">
        <v>62</v>
      </c>
      <c r="C117" s="26" t="s">
        <v>23</v>
      </c>
      <c r="F117" s="29" t="e">
        <f>'Вед-я ст-ра'!#REF!</f>
        <v>#REF!</v>
      </c>
    </row>
  </sheetData>
  <mergeCells count="8">
    <mergeCell ref="A1:F4"/>
    <mergeCell ref="A6:A10"/>
    <mergeCell ref="D6:D10"/>
    <mergeCell ref="A5:F5"/>
    <mergeCell ref="F6:F10"/>
    <mergeCell ref="E6:E10"/>
    <mergeCell ref="B6:B10"/>
    <mergeCell ref="C6:C1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H37"/>
  <sheetViews>
    <sheetView workbookViewId="0" topLeftCell="A22">
      <selection activeCell="E24" sqref="E24"/>
    </sheetView>
  </sheetViews>
  <sheetFormatPr defaultColWidth="9.00390625" defaultRowHeight="12.75"/>
  <cols>
    <col min="1" max="1" width="5.375" style="5" customWidth="1"/>
    <col min="2" max="2" width="44.75390625" style="5" customWidth="1"/>
    <col min="3" max="3" width="24.875" style="5" bestFit="1" customWidth="1"/>
    <col min="4" max="4" width="12.125" style="5" customWidth="1"/>
    <col min="5" max="5" width="11.625" style="5" customWidth="1"/>
    <col min="6" max="6" width="12.125" style="5" customWidth="1"/>
    <col min="7" max="16384" width="9.125" style="5" customWidth="1"/>
  </cols>
  <sheetData>
    <row r="1" spans="1:8" ht="12.75" customHeight="1">
      <c r="A1" s="117"/>
      <c r="B1" s="117"/>
      <c r="C1" s="117"/>
      <c r="D1" s="117"/>
      <c r="E1" s="117"/>
      <c r="F1" s="117"/>
      <c r="G1" s="16"/>
      <c r="H1" s="16"/>
    </row>
    <row r="2" spans="1:8" ht="1.5" customHeight="1">
      <c r="A2" s="117"/>
      <c r="B2" s="117"/>
      <c r="C2" s="117"/>
      <c r="D2" s="117"/>
      <c r="E2" s="117"/>
      <c r="F2" s="117"/>
      <c r="G2" s="16"/>
      <c r="H2" s="16"/>
    </row>
    <row r="3" spans="1:8" ht="12.75" customHeight="1" hidden="1">
      <c r="A3" s="117"/>
      <c r="B3" s="117"/>
      <c r="C3" s="117"/>
      <c r="D3" s="117"/>
      <c r="E3" s="117"/>
      <c r="F3" s="117"/>
      <c r="G3" s="16"/>
      <c r="H3" s="16"/>
    </row>
    <row r="4" spans="1:8" ht="81" customHeight="1" hidden="1">
      <c r="A4" s="117"/>
      <c r="B4" s="117"/>
      <c r="C4" s="117"/>
      <c r="D4" s="117"/>
      <c r="E4" s="117"/>
      <c r="F4" s="117"/>
      <c r="G4" s="16"/>
      <c r="H4" s="16"/>
    </row>
    <row r="5" spans="1:8" ht="16.5" customHeight="1">
      <c r="A5" s="119"/>
      <c r="B5" s="119"/>
      <c r="C5" s="119"/>
      <c r="D5" s="119"/>
      <c r="E5" s="119"/>
      <c r="F5" s="119"/>
      <c r="G5" s="16"/>
      <c r="H5" s="16"/>
    </row>
    <row r="6" spans="1:8" ht="9.75" customHeight="1">
      <c r="A6" s="117" t="s">
        <v>235</v>
      </c>
      <c r="B6" s="117"/>
      <c r="C6" s="117"/>
      <c r="D6" s="117"/>
      <c r="E6" s="117"/>
      <c r="F6" s="117"/>
      <c r="G6" s="16"/>
      <c r="H6" s="16"/>
    </row>
    <row r="7" spans="1:8" ht="51" customHeight="1">
      <c r="A7" s="117"/>
      <c r="B7" s="117"/>
      <c r="C7" s="117"/>
      <c r="D7" s="117"/>
      <c r="E7" s="117"/>
      <c r="F7" s="117"/>
      <c r="G7" s="16"/>
      <c r="H7" s="16"/>
    </row>
    <row r="8" spans="1:8" ht="19.5" customHeight="1">
      <c r="A8" s="117"/>
      <c r="B8" s="117"/>
      <c r="C8" s="117"/>
      <c r="D8" s="117"/>
      <c r="E8" s="117"/>
      <c r="F8" s="117"/>
      <c r="G8" s="16"/>
      <c r="H8" s="16"/>
    </row>
    <row r="9" spans="1:8" ht="19.5" customHeight="1">
      <c r="A9" s="117"/>
      <c r="B9" s="117"/>
      <c r="C9" s="117"/>
      <c r="D9" s="117"/>
      <c r="E9" s="117"/>
      <c r="F9" s="117"/>
      <c r="G9" s="16"/>
      <c r="H9" s="16"/>
    </row>
    <row r="10" spans="1:6" ht="15">
      <c r="A10" s="121" t="s">
        <v>86</v>
      </c>
      <c r="B10" s="121"/>
      <c r="C10" s="121"/>
      <c r="D10" s="121"/>
      <c r="E10" s="121"/>
      <c r="F10" s="121"/>
    </row>
    <row r="11" spans="1:6" ht="15">
      <c r="A11" s="121" t="s">
        <v>87</v>
      </c>
      <c r="B11" s="121"/>
      <c r="C11" s="121"/>
      <c r="D11" s="121"/>
      <c r="E11" s="121"/>
      <c r="F11" s="121"/>
    </row>
    <row r="12" spans="1:6" ht="15">
      <c r="A12" s="121" t="s">
        <v>234</v>
      </c>
      <c r="B12" s="121"/>
      <c r="C12" s="121"/>
      <c r="D12" s="121"/>
      <c r="E12" s="121"/>
      <c r="F12" s="121"/>
    </row>
    <row r="13" spans="5:6" ht="12" customHeight="1">
      <c r="E13" s="120" t="s">
        <v>93</v>
      </c>
      <c r="F13" s="120"/>
    </row>
    <row r="14" spans="1:6" ht="30">
      <c r="A14" s="18" t="s">
        <v>88</v>
      </c>
      <c r="B14" s="6" t="s">
        <v>89</v>
      </c>
      <c r="C14" s="6" t="s">
        <v>90</v>
      </c>
      <c r="D14" s="6">
        <v>2011</v>
      </c>
      <c r="E14" s="6">
        <v>2012</v>
      </c>
      <c r="F14" s="6">
        <v>2013</v>
      </c>
    </row>
    <row r="15" spans="1:6" ht="15">
      <c r="A15" s="4">
        <v>1</v>
      </c>
      <c r="B15" s="7">
        <v>2</v>
      </c>
      <c r="C15" s="7">
        <v>3</v>
      </c>
      <c r="D15" s="6">
        <v>4</v>
      </c>
      <c r="E15" s="6">
        <v>5</v>
      </c>
      <c r="F15" s="6">
        <v>6</v>
      </c>
    </row>
    <row r="16" spans="1:6" ht="28.5" customHeight="1">
      <c r="A16" s="18"/>
      <c r="B16" s="8" t="s">
        <v>94</v>
      </c>
      <c r="C16" s="17" t="s">
        <v>167</v>
      </c>
      <c r="D16" s="19">
        <f>D17+D22+D27+D32</f>
        <v>0</v>
      </c>
      <c r="E16" s="20">
        <f>E17+E22+E27+E32</f>
        <v>0</v>
      </c>
      <c r="F16" s="20">
        <f>F17+F22+F27+F32</f>
        <v>0</v>
      </c>
    </row>
    <row r="17" spans="1:6" ht="28.5" hidden="1">
      <c r="A17" s="18">
        <v>1</v>
      </c>
      <c r="B17" s="13" t="s">
        <v>112</v>
      </c>
      <c r="C17" s="17" t="s">
        <v>117</v>
      </c>
      <c r="D17" s="19">
        <f>D18-D20</f>
        <v>0</v>
      </c>
      <c r="E17" s="20">
        <f>E18-E20</f>
        <v>0</v>
      </c>
      <c r="F17" s="20">
        <f>F18-F20</f>
        <v>0</v>
      </c>
    </row>
    <row r="18" spans="1:6" ht="30" customHeight="1" hidden="1">
      <c r="A18" s="18"/>
      <c r="B18" s="12" t="s">
        <v>113</v>
      </c>
      <c r="C18" s="18" t="s">
        <v>118</v>
      </c>
      <c r="D18" s="19">
        <f>D19</f>
        <v>0</v>
      </c>
      <c r="E18" s="20">
        <f>E19</f>
        <v>0</v>
      </c>
      <c r="F18" s="20">
        <f>F19</f>
        <v>0</v>
      </c>
    </row>
    <row r="19" spans="1:6" ht="45" hidden="1">
      <c r="A19" s="18"/>
      <c r="B19" s="12" t="s">
        <v>114</v>
      </c>
      <c r="C19" s="18" t="s">
        <v>119</v>
      </c>
      <c r="D19" s="19"/>
      <c r="E19" s="20"/>
      <c r="F19" s="20"/>
    </row>
    <row r="20" spans="1:6" s="52" customFormat="1" ht="45" hidden="1">
      <c r="A20" s="53"/>
      <c r="B20" s="54" t="s">
        <v>115</v>
      </c>
      <c r="C20" s="53" t="s">
        <v>120</v>
      </c>
      <c r="D20" s="55">
        <f>D21</f>
        <v>0</v>
      </c>
      <c r="E20" s="56">
        <f>E21</f>
        <v>0</v>
      </c>
      <c r="F20" s="56">
        <f>F21</f>
        <v>0</v>
      </c>
    </row>
    <row r="21" spans="1:6" s="52" customFormat="1" ht="45" hidden="1">
      <c r="A21" s="53"/>
      <c r="B21" s="54" t="s">
        <v>116</v>
      </c>
      <c r="C21" s="53" t="s">
        <v>121</v>
      </c>
      <c r="D21" s="55">
        <v>0</v>
      </c>
      <c r="E21" s="56">
        <v>0</v>
      </c>
      <c r="F21" s="56">
        <v>0</v>
      </c>
    </row>
    <row r="22" spans="1:6" ht="42.75">
      <c r="A22" s="116">
        <v>2</v>
      </c>
      <c r="B22" s="13" t="s">
        <v>122</v>
      </c>
      <c r="C22" s="17" t="s">
        <v>123</v>
      </c>
      <c r="D22" s="19">
        <f>D23-D25</f>
        <v>0</v>
      </c>
      <c r="E22" s="20">
        <f>E23-E25</f>
        <v>0</v>
      </c>
      <c r="F22" s="20">
        <f>F23-F25</f>
        <v>0</v>
      </c>
    </row>
    <row r="23" spans="1:6" ht="46.5" customHeight="1">
      <c r="A23" s="116"/>
      <c r="B23" s="12" t="s">
        <v>124</v>
      </c>
      <c r="C23" s="18" t="s">
        <v>125</v>
      </c>
      <c r="D23" s="19">
        <f>D24</f>
        <v>0</v>
      </c>
      <c r="E23" s="20">
        <f>E24</f>
        <v>0</v>
      </c>
      <c r="F23" s="20">
        <f>F24</f>
        <v>0</v>
      </c>
    </row>
    <row r="24" spans="1:6" ht="60">
      <c r="A24" s="116"/>
      <c r="B24" s="12" t="s">
        <v>133</v>
      </c>
      <c r="C24" s="18" t="s">
        <v>136</v>
      </c>
      <c r="D24" s="21"/>
      <c r="E24" s="22"/>
      <c r="F24" s="22"/>
    </row>
    <row r="25" spans="1:6" ht="60">
      <c r="A25" s="116"/>
      <c r="B25" s="12" t="s">
        <v>126</v>
      </c>
      <c r="C25" s="18" t="s">
        <v>127</v>
      </c>
      <c r="D25" s="19">
        <f>D26</f>
        <v>0</v>
      </c>
      <c r="E25" s="20">
        <f>E26</f>
        <v>0</v>
      </c>
      <c r="F25" s="20">
        <f>F26</f>
        <v>0</v>
      </c>
    </row>
    <row r="26" spans="1:6" ht="60">
      <c r="A26" s="116"/>
      <c r="B26" s="12" t="s">
        <v>134</v>
      </c>
      <c r="C26" s="18" t="s">
        <v>135</v>
      </c>
      <c r="D26" s="21"/>
      <c r="E26" s="22"/>
      <c r="F26" s="22"/>
    </row>
    <row r="27" spans="1:6" ht="29.25">
      <c r="A27" s="118">
        <v>3</v>
      </c>
      <c r="B27" s="8" t="s">
        <v>95</v>
      </c>
      <c r="C27" s="11" t="s">
        <v>96</v>
      </c>
      <c r="D27" s="19">
        <f>D30-D28</f>
        <v>0</v>
      </c>
      <c r="E27" s="20">
        <f>E30-E28</f>
        <v>0</v>
      </c>
      <c r="F27" s="20">
        <f>F30-F28</f>
        <v>0</v>
      </c>
    </row>
    <row r="28" spans="1:6" ht="15">
      <c r="A28" s="118"/>
      <c r="B28" s="8" t="s">
        <v>99</v>
      </c>
      <c r="C28" s="11" t="s">
        <v>101</v>
      </c>
      <c r="D28" s="19">
        <f>D29</f>
        <v>0</v>
      </c>
      <c r="E28" s="20">
        <f>E29</f>
        <v>0</v>
      </c>
      <c r="F28" s="20">
        <f>F29</f>
        <v>0</v>
      </c>
    </row>
    <row r="29" spans="1:6" ht="30">
      <c r="A29" s="118"/>
      <c r="B29" s="9" t="s">
        <v>91</v>
      </c>
      <c r="C29" s="6" t="s">
        <v>97</v>
      </c>
      <c r="D29" s="21"/>
      <c r="E29" s="22"/>
      <c r="F29" s="22"/>
    </row>
    <row r="30" spans="1:6" ht="15">
      <c r="A30" s="118"/>
      <c r="B30" s="8" t="s">
        <v>100</v>
      </c>
      <c r="C30" s="11" t="s">
        <v>102</v>
      </c>
      <c r="D30" s="19">
        <f>D31</f>
        <v>0</v>
      </c>
      <c r="E30" s="20">
        <f>E31</f>
        <v>0</v>
      </c>
      <c r="F30" s="20">
        <f>F31</f>
        <v>0</v>
      </c>
    </row>
    <row r="31" spans="1:6" ht="30">
      <c r="A31" s="118"/>
      <c r="B31" s="9" t="s">
        <v>92</v>
      </c>
      <c r="C31" s="6" t="s">
        <v>98</v>
      </c>
      <c r="D31" s="21"/>
      <c r="E31" s="22"/>
      <c r="F31" s="22"/>
    </row>
    <row r="32" spans="1:6" s="15" customFormat="1" ht="28.5">
      <c r="A32" s="116">
        <v>4</v>
      </c>
      <c r="B32" s="13" t="s">
        <v>128</v>
      </c>
      <c r="C32" s="17" t="s">
        <v>129</v>
      </c>
      <c r="D32" s="19">
        <f>D33-D36</f>
        <v>0</v>
      </c>
      <c r="E32" s="19">
        <f>E33-E36</f>
        <v>0</v>
      </c>
      <c r="F32" s="19">
        <f>F33-F36</f>
        <v>0</v>
      </c>
    </row>
    <row r="33" spans="1:6" ht="33" customHeight="1">
      <c r="A33" s="116"/>
      <c r="B33" s="12" t="s">
        <v>130</v>
      </c>
      <c r="C33" s="18" t="s">
        <v>131</v>
      </c>
      <c r="D33" s="21"/>
      <c r="E33" s="21"/>
      <c r="F33" s="21"/>
    </row>
    <row r="34" spans="1:6" ht="60">
      <c r="A34" s="116"/>
      <c r="B34" s="12" t="s">
        <v>137</v>
      </c>
      <c r="C34" s="18" t="s">
        <v>132</v>
      </c>
      <c r="D34" s="23"/>
      <c r="E34" s="24"/>
      <c r="F34" s="24"/>
    </row>
    <row r="35" spans="1:6" ht="75">
      <c r="A35" s="116"/>
      <c r="B35" s="12" t="s">
        <v>144</v>
      </c>
      <c r="C35" s="18" t="s">
        <v>147</v>
      </c>
      <c r="D35" s="21"/>
      <c r="E35" s="24"/>
      <c r="F35" s="24"/>
    </row>
    <row r="36" spans="1:6" ht="30">
      <c r="A36" s="116"/>
      <c r="B36" s="12" t="s">
        <v>145</v>
      </c>
      <c r="C36" s="18" t="s">
        <v>148</v>
      </c>
      <c r="D36" s="21"/>
      <c r="E36" s="21"/>
      <c r="F36" s="21"/>
    </row>
    <row r="37" spans="1:6" ht="75">
      <c r="A37" s="116"/>
      <c r="B37" s="12" t="s">
        <v>146</v>
      </c>
      <c r="C37" s="18" t="s">
        <v>149</v>
      </c>
      <c r="D37" s="21"/>
      <c r="E37" s="22"/>
      <c r="F37" s="22"/>
    </row>
  </sheetData>
  <mergeCells count="10">
    <mergeCell ref="A32:A37"/>
    <mergeCell ref="A1:F4"/>
    <mergeCell ref="A27:A31"/>
    <mergeCell ref="A5:F5"/>
    <mergeCell ref="A6:F9"/>
    <mergeCell ref="A22:A26"/>
    <mergeCell ref="E13:F13"/>
    <mergeCell ref="A10:F10"/>
    <mergeCell ref="A11:F11"/>
    <mergeCell ref="A12:F1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indexed="36"/>
  </sheetPr>
  <dimension ref="A1:N123"/>
  <sheetViews>
    <sheetView workbookViewId="0" topLeftCell="A56">
      <selection activeCell="E8" sqref="E8:E9"/>
    </sheetView>
  </sheetViews>
  <sheetFormatPr defaultColWidth="9.00390625" defaultRowHeight="12.75"/>
  <cols>
    <col min="1" max="1" width="42.75390625" style="28" customWidth="1"/>
    <col min="2" max="2" width="7.25390625" style="93" bestFit="1" customWidth="1"/>
    <col min="3" max="3" width="3.25390625" style="94" bestFit="1" customWidth="1"/>
    <col min="4" max="4" width="4.00390625" style="94" bestFit="1" customWidth="1"/>
    <col min="5" max="5" width="10.75390625" style="94" bestFit="1" customWidth="1"/>
    <col min="6" max="6" width="5.00390625" style="94" bestFit="1" customWidth="1"/>
    <col min="7" max="7" width="10.625" style="84" hidden="1" customWidth="1"/>
    <col min="8" max="8" width="12.875" style="84" hidden="1" customWidth="1"/>
    <col min="9" max="9" width="12.875" style="95" hidden="1" customWidth="1"/>
    <col min="10" max="10" width="11.00390625" style="28" hidden="1" customWidth="1"/>
    <col min="11" max="11" width="12.625" style="28" hidden="1" customWidth="1"/>
    <col min="12" max="12" width="11.125" style="28" hidden="1" customWidth="1"/>
    <col min="13" max="13" width="14.375" style="28" bestFit="1" customWidth="1"/>
    <col min="14" max="14" width="11.375" style="73" customWidth="1"/>
    <col min="15" max="16384" width="9.125" style="73" customWidth="1"/>
  </cols>
  <sheetData>
    <row r="1" spans="1:14" ht="15">
      <c r="A1" s="108" t="s">
        <v>231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ht="58.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3" ht="31.5" customHeight="1">
      <c r="A6" s="85"/>
      <c r="B6" s="86"/>
      <c r="C6" s="86"/>
      <c r="D6" s="86"/>
      <c r="E6" s="86"/>
      <c r="F6" s="86"/>
      <c r="G6" s="85"/>
      <c r="H6" s="85"/>
      <c r="I6" s="87"/>
      <c r="J6" s="85"/>
      <c r="K6" s="85"/>
      <c r="L6" s="85"/>
      <c r="M6" s="85"/>
    </row>
    <row r="7" spans="1:14" ht="39.75" customHeight="1">
      <c r="A7" s="114" t="s">
        <v>224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ht="15">
      <c r="A8" s="109" t="s">
        <v>53</v>
      </c>
      <c r="B8" s="105" t="s">
        <v>64</v>
      </c>
      <c r="C8" s="110" t="s">
        <v>54</v>
      </c>
      <c r="D8" s="110" t="s">
        <v>55</v>
      </c>
      <c r="E8" s="110" t="s">
        <v>56</v>
      </c>
      <c r="F8" s="110" t="s">
        <v>57</v>
      </c>
      <c r="G8" s="105" t="s">
        <v>82</v>
      </c>
      <c r="H8" s="109"/>
      <c r="I8" s="109"/>
      <c r="J8" s="105" t="s">
        <v>83</v>
      </c>
      <c r="K8" s="109"/>
      <c r="L8" s="109"/>
      <c r="M8" s="105" t="s">
        <v>197</v>
      </c>
      <c r="N8" s="105" t="s">
        <v>198</v>
      </c>
    </row>
    <row r="9" spans="1:14" ht="42.75">
      <c r="A9" s="109"/>
      <c r="B9" s="105"/>
      <c r="C9" s="110"/>
      <c r="D9" s="110"/>
      <c r="E9" s="110"/>
      <c r="F9" s="110"/>
      <c r="G9" s="3"/>
      <c r="H9" s="3" t="s">
        <v>84</v>
      </c>
      <c r="I9" s="10" t="s">
        <v>85</v>
      </c>
      <c r="J9" s="2"/>
      <c r="K9" s="3" t="s">
        <v>84</v>
      </c>
      <c r="L9" s="2" t="s">
        <v>85</v>
      </c>
      <c r="M9" s="105"/>
      <c r="N9" s="105"/>
    </row>
    <row r="10" spans="1:14" ht="15">
      <c r="A10" s="1">
        <v>1</v>
      </c>
      <c r="B10" s="2">
        <v>2</v>
      </c>
      <c r="C10" s="3" t="s">
        <v>72</v>
      </c>
      <c r="D10" s="3" t="s">
        <v>74</v>
      </c>
      <c r="E10" s="3" t="s">
        <v>73</v>
      </c>
      <c r="F10" s="3" t="s">
        <v>75</v>
      </c>
      <c r="G10" s="3" t="s">
        <v>105</v>
      </c>
      <c r="H10" s="3" t="s">
        <v>106</v>
      </c>
      <c r="I10" s="10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</row>
    <row r="11" spans="1:14" ht="15">
      <c r="A11" s="88" t="s">
        <v>58</v>
      </c>
      <c r="B11" s="33"/>
      <c r="C11" s="34"/>
      <c r="D11" s="34"/>
      <c r="E11" s="34"/>
      <c r="F11" s="34"/>
      <c r="G11" s="35" t="e">
        <f>#REF!+G12+G85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11" s="35" t="e">
        <f aca="true" t="shared" si="0" ref="H11:H17">I11-G11</f>
        <v>#REF!</v>
      </c>
      <c r="I11" s="36" t="e">
        <f>#REF!+I12+I85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11" s="36" t="e">
        <f>#REF!+J12+J85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K11" s="35" t="e">
        <f aca="true" t="shared" si="1" ref="K11:K17">L11-J11</f>
        <v>#REF!</v>
      </c>
      <c r="L11" s="35" t="e">
        <f>#REF!+L12+L85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M11" s="35">
        <f>M12+M91</f>
        <v>27804</v>
      </c>
      <c r="N11" s="35">
        <f>N12+N91</f>
        <v>29012</v>
      </c>
    </row>
    <row r="12" spans="1:14" ht="28.5">
      <c r="A12" s="90" t="s">
        <v>227</v>
      </c>
      <c r="B12" s="1">
        <v>914</v>
      </c>
      <c r="C12" s="3"/>
      <c r="D12" s="3"/>
      <c r="E12" s="3"/>
      <c r="F12" s="3"/>
      <c r="G12" s="41" t="e">
        <f>G13+#REF!+#REF!+G38+#REF!+G78+#REF!+#REF!+#REF!+#REF!</f>
        <v>#REF!</v>
      </c>
      <c r="H12" s="41" t="e">
        <f t="shared" si="0"/>
        <v>#REF!</v>
      </c>
      <c r="I12" s="42" t="e">
        <f>I13+#REF!+#REF!+I38+#REF!+I78+#REF!+#REF!+#REF!</f>
        <v>#REF!</v>
      </c>
      <c r="J12" s="41" t="e">
        <f>J13+#REF!+#REF!+J38+#REF!+J78+#REF!+#REF!+#REF!</f>
        <v>#REF!</v>
      </c>
      <c r="K12" s="41" t="e">
        <f t="shared" si="1"/>
        <v>#REF!</v>
      </c>
      <c r="L12" s="41" t="e">
        <f>L13+#REF!+#REF!+L38+#REF!+L78+#REF!+#REF!+#REF!</f>
        <v>#REF!</v>
      </c>
      <c r="M12" s="41">
        <f>M13+M31+M38+M78</f>
        <v>21962</v>
      </c>
      <c r="N12" s="41">
        <f>N13+N31+N38+N78</f>
        <v>23098</v>
      </c>
    </row>
    <row r="13" spans="1:14" ht="15">
      <c r="A13" s="98" t="s">
        <v>30</v>
      </c>
      <c r="B13" s="1">
        <v>914</v>
      </c>
      <c r="C13" s="3" t="s">
        <v>18</v>
      </c>
      <c r="D13" s="3"/>
      <c r="E13" s="3"/>
      <c r="F13" s="3"/>
      <c r="G13" s="41" t="e">
        <f>G14+#REF!+#REF!+#REF!</f>
        <v>#REF!</v>
      </c>
      <c r="H13" s="41" t="e">
        <f t="shared" si="0"/>
        <v>#REF!</v>
      </c>
      <c r="I13" s="42" t="e">
        <f>I14+#REF!+#REF!+#REF!</f>
        <v>#REF!</v>
      </c>
      <c r="J13" s="41" t="e">
        <f>J14+#REF!+#REF!+#REF!</f>
        <v>#REF!</v>
      </c>
      <c r="K13" s="41" t="e">
        <f t="shared" si="1"/>
        <v>#REF!</v>
      </c>
      <c r="L13" s="41" t="e">
        <f>L14+#REF!+#REF!+#REF!</f>
        <v>#REF!</v>
      </c>
      <c r="M13" s="41">
        <f>M14</f>
        <v>8111</v>
      </c>
      <c r="N13" s="41">
        <f>N14</f>
        <v>8161</v>
      </c>
    </row>
    <row r="14" spans="1:14" ht="75">
      <c r="A14" s="75" t="s">
        <v>38</v>
      </c>
      <c r="B14" s="25">
        <v>914</v>
      </c>
      <c r="C14" s="26" t="s">
        <v>18</v>
      </c>
      <c r="D14" s="26" t="s">
        <v>21</v>
      </c>
      <c r="E14" s="25"/>
      <c r="F14" s="26"/>
      <c r="G14" s="39">
        <f>G15</f>
        <v>13708</v>
      </c>
      <c r="H14" s="39">
        <f t="shared" si="0"/>
        <v>-476.89999999999964</v>
      </c>
      <c r="I14" s="40">
        <f>I15</f>
        <v>13231.1</v>
      </c>
      <c r="J14" s="31">
        <f>J15</f>
        <v>14158</v>
      </c>
      <c r="K14" s="31">
        <f t="shared" si="1"/>
        <v>674</v>
      </c>
      <c r="L14" s="31">
        <f>L15</f>
        <v>14832</v>
      </c>
      <c r="M14" s="31">
        <f>M15</f>
        <v>8111</v>
      </c>
      <c r="N14" s="31">
        <f>N15</f>
        <v>8161</v>
      </c>
    </row>
    <row r="15" spans="1:14" ht="75">
      <c r="A15" s="75" t="s">
        <v>33</v>
      </c>
      <c r="B15" s="25">
        <v>914</v>
      </c>
      <c r="C15" s="26" t="s">
        <v>18</v>
      </c>
      <c r="D15" s="26" t="s">
        <v>21</v>
      </c>
      <c r="E15" s="25" t="s">
        <v>34</v>
      </c>
      <c r="F15" s="26"/>
      <c r="G15" s="39">
        <f>G16+G27</f>
        <v>13708</v>
      </c>
      <c r="H15" s="39">
        <f t="shared" si="0"/>
        <v>-476.89999999999964</v>
      </c>
      <c r="I15" s="40">
        <f>I16+I27</f>
        <v>13231.1</v>
      </c>
      <c r="J15" s="31">
        <f>J16+J27</f>
        <v>14158</v>
      </c>
      <c r="K15" s="31">
        <f t="shared" si="1"/>
        <v>674</v>
      </c>
      <c r="L15" s="31">
        <f>L16+L27</f>
        <v>14832</v>
      </c>
      <c r="M15" s="31">
        <f>M16+M27</f>
        <v>8111</v>
      </c>
      <c r="N15" s="31">
        <f>N16+N27</f>
        <v>8161</v>
      </c>
    </row>
    <row r="16" spans="1:14" ht="15">
      <c r="A16" s="75" t="s">
        <v>36</v>
      </c>
      <c r="B16" s="25">
        <v>914</v>
      </c>
      <c r="C16" s="26" t="s">
        <v>18</v>
      </c>
      <c r="D16" s="26" t="s">
        <v>21</v>
      </c>
      <c r="E16" s="25" t="s">
        <v>37</v>
      </c>
      <c r="F16" s="26"/>
      <c r="G16" s="39">
        <f>G17</f>
        <v>12810</v>
      </c>
      <c r="H16" s="39">
        <f t="shared" si="0"/>
        <v>421.10000000000036</v>
      </c>
      <c r="I16" s="40">
        <f>I17</f>
        <v>13231.1</v>
      </c>
      <c r="J16" s="31">
        <f>J17</f>
        <v>13230</v>
      </c>
      <c r="K16" s="31">
        <f t="shared" si="1"/>
        <v>1602</v>
      </c>
      <c r="L16" s="31">
        <f>L17</f>
        <v>14832</v>
      </c>
      <c r="M16" s="31">
        <f>M17+M21+M24</f>
        <v>7273</v>
      </c>
      <c r="N16" s="31">
        <f>N17+N21+N24</f>
        <v>7323</v>
      </c>
    </row>
    <row r="17" spans="1:14" ht="90">
      <c r="A17" s="76" t="s">
        <v>171</v>
      </c>
      <c r="B17" s="25">
        <v>914</v>
      </c>
      <c r="C17" s="26" t="s">
        <v>18</v>
      </c>
      <c r="D17" s="26" t="s">
        <v>21</v>
      </c>
      <c r="E17" s="25" t="s">
        <v>37</v>
      </c>
      <c r="F17" s="25">
        <v>100</v>
      </c>
      <c r="G17" s="39">
        <v>12810</v>
      </c>
      <c r="H17" s="39">
        <f t="shared" si="0"/>
        <v>421.10000000000036</v>
      </c>
      <c r="I17" s="40">
        <v>13231.1</v>
      </c>
      <c r="J17" s="31">
        <v>13230</v>
      </c>
      <c r="K17" s="31">
        <f t="shared" si="1"/>
        <v>1602</v>
      </c>
      <c r="L17" s="31">
        <v>14832</v>
      </c>
      <c r="M17" s="31">
        <f>M18+M20</f>
        <v>4746</v>
      </c>
      <c r="N17" s="31">
        <f>N18+N20</f>
        <v>4746</v>
      </c>
    </row>
    <row r="18" spans="1:14" ht="30">
      <c r="A18" s="76" t="s">
        <v>172</v>
      </c>
      <c r="B18" s="25">
        <v>914</v>
      </c>
      <c r="C18" s="26" t="s">
        <v>18</v>
      </c>
      <c r="D18" s="26" t="s">
        <v>21</v>
      </c>
      <c r="E18" s="25" t="s">
        <v>37</v>
      </c>
      <c r="F18" s="72">
        <v>120</v>
      </c>
      <c r="G18" s="39"/>
      <c r="H18" s="39"/>
      <c r="I18" s="40"/>
      <c r="J18" s="31"/>
      <c r="K18" s="31"/>
      <c r="L18" s="31"/>
      <c r="M18" s="31">
        <f>M19</f>
        <v>4701</v>
      </c>
      <c r="N18" s="31">
        <f>N19</f>
        <v>4701</v>
      </c>
    </row>
    <row r="19" spans="1:14" ht="15">
      <c r="A19" s="76" t="s">
        <v>173</v>
      </c>
      <c r="B19" s="25">
        <v>914</v>
      </c>
      <c r="C19" s="26" t="s">
        <v>18</v>
      </c>
      <c r="D19" s="26" t="s">
        <v>21</v>
      </c>
      <c r="E19" s="25" t="s">
        <v>37</v>
      </c>
      <c r="F19" s="72">
        <v>121</v>
      </c>
      <c r="G19" s="39"/>
      <c r="H19" s="39"/>
      <c r="I19" s="40"/>
      <c r="J19" s="31"/>
      <c r="K19" s="31"/>
      <c r="L19" s="31"/>
      <c r="M19" s="31">
        <v>4701</v>
      </c>
      <c r="N19" s="31">
        <v>4701</v>
      </c>
    </row>
    <row r="20" spans="1:14" ht="30">
      <c r="A20" s="76" t="s">
        <v>186</v>
      </c>
      <c r="B20" s="25">
        <v>914</v>
      </c>
      <c r="C20" s="26" t="s">
        <v>18</v>
      </c>
      <c r="D20" s="26" t="s">
        <v>21</v>
      </c>
      <c r="E20" s="25" t="s">
        <v>37</v>
      </c>
      <c r="F20" s="72">
        <v>112</v>
      </c>
      <c r="G20" s="39"/>
      <c r="H20" s="39"/>
      <c r="I20" s="40"/>
      <c r="J20" s="31"/>
      <c r="K20" s="31"/>
      <c r="L20" s="31"/>
      <c r="M20" s="31">
        <v>45</v>
      </c>
      <c r="N20" s="31">
        <v>45</v>
      </c>
    </row>
    <row r="21" spans="1:14" ht="30">
      <c r="A21" s="76" t="s">
        <v>174</v>
      </c>
      <c r="B21" s="25">
        <v>914</v>
      </c>
      <c r="C21" s="26" t="s">
        <v>18</v>
      </c>
      <c r="D21" s="26" t="s">
        <v>21</v>
      </c>
      <c r="E21" s="25" t="s">
        <v>37</v>
      </c>
      <c r="F21" s="72">
        <v>200</v>
      </c>
      <c r="G21" s="39"/>
      <c r="H21" s="39"/>
      <c r="I21" s="40"/>
      <c r="J21" s="31"/>
      <c r="K21" s="31"/>
      <c r="L21" s="31"/>
      <c r="M21" s="31">
        <f>M22</f>
        <v>2512</v>
      </c>
      <c r="N21" s="31">
        <f>N22</f>
        <v>2562</v>
      </c>
    </row>
    <row r="22" spans="1:14" ht="30">
      <c r="A22" s="76" t="s">
        <v>175</v>
      </c>
      <c r="B22" s="25">
        <v>914</v>
      </c>
      <c r="C22" s="26" t="s">
        <v>18</v>
      </c>
      <c r="D22" s="26" t="s">
        <v>21</v>
      </c>
      <c r="E22" s="25" t="s">
        <v>37</v>
      </c>
      <c r="F22" s="72">
        <v>240</v>
      </c>
      <c r="G22" s="39"/>
      <c r="H22" s="39"/>
      <c r="I22" s="40"/>
      <c r="J22" s="31"/>
      <c r="K22" s="31"/>
      <c r="L22" s="31"/>
      <c r="M22" s="31">
        <f>M23</f>
        <v>2512</v>
      </c>
      <c r="N22" s="31">
        <f>N23</f>
        <v>2562</v>
      </c>
    </row>
    <row r="23" spans="1:14" ht="30">
      <c r="A23" s="76" t="s">
        <v>176</v>
      </c>
      <c r="B23" s="25">
        <v>914</v>
      </c>
      <c r="C23" s="26" t="s">
        <v>18</v>
      </c>
      <c r="D23" s="26" t="s">
        <v>21</v>
      </c>
      <c r="E23" s="25" t="s">
        <v>37</v>
      </c>
      <c r="F23" s="72">
        <v>244</v>
      </c>
      <c r="G23" s="64"/>
      <c r="H23" s="39"/>
      <c r="I23" s="40"/>
      <c r="J23" s="31"/>
      <c r="K23" s="31"/>
      <c r="L23" s="31"/>
      <c r="M23" s="31">
        <v>2512</v>
      </c>
      <c r="N23" s="31">
        <v>2562</v>
      </c>
    </row>
    <row r="24" spans="1:14" ht="15">
      <c r="A24" s="76" t="s">
        <v>177</v>
      </c>
      <c r="B24" s="63">
        <v>914</v>
      </c>
      <c r="C24" s="26" t="s">
        <v>18</v>
      </c>
      <c r="D24" s="26" t="s">
        <v>21</v>
      </c>
      <c r="E24" s="25" t="s">
        <v>37</v>
      </c>
      <c r="F24" s="72">
        <v>800</v>
      </c>
      <c r="G24" s="64"/>
      <c r="H24" s="39"/>
      <c r="I24" s="40"/>
      <c r="J24" s="31"/>
      <c r="K24" s="31"/>
      <c r="L24" s="31"/>
      <c r="M24" s="31">
        <f>M25</f>
        <v>15</v>
      </c>
      <c r="N24" s="31">
        <f>N25</f>
        <v>15</v>
      </c>
    </row>
    <row r="25" spans="1:14" ht="15">
      <c r="A25" s="76" t="s">
        <v>178</v>
      </c>
      <c r="B25" s="63">
        <v>914</v>
      </c>
      <c r="C25" s="26" t="s">
        <v>18</v>
      </c>
      <c r="D25" s="26" t="s">
        <v>21</v>
      </c>
      <c r="E25" s="25" t="s">
        <v>37</v>
      </c>
      <c r="F25" s="72">
        <v>850</v>
      </c>
      <c r="G25" s="64"/>
      <c r="H25" s="39"/>
      <c r="I25" s="40"/>
      <c r="J25" s="31"/>
      <c r="K25" s="31"/>
      <c r="L25" s="31"/>
      <c r="M25" s="31">
        <f>M26</f>
        <v>15</v>
      </c>
      <c r="N25" s="31">
        <f>N26</f>
        <v>15</v>
      </c>
    </row>
    <row r="26" spans="1:14" ht="30">
      <c r="A26" s="76" t="s">
        <v>179</v>
      </c>
      <c r="B26" s="63">
        <v>914</v>
      </c>
      <c r="C26" s="26" t="s">
        <v>18</v>
      </c>
      <c r="D26" s="26" t="s">
        <v>21</v>
      </c>
      <c r="E26" s="25" t="s">
        <v>37</v>
      </c>
      <c r="F26" s="72">
        <v>852</v>
      </c>
      <c r="G26" s="64"/>
      <c r="H26" s="39"/>
      <c r="I26" s="40"/>
      <c r="J26" s="31"/>
      <c r="K26" s="31"/>
      <c r="L26" s="31"/>
      <c r="M26" s="31">
        <v>15</v>
      </c>
      <c r="N26" s="31">
        <v>15</v>
      </c>
    </row>
    <row r="27" spans="1:14" ht="45">
      <c r="A27" s="91" t="s">
        <v>39</v>
      </c>
      <c r="B27" s="25">
        <v>914</v>
      </c>
      <c r="C27" s="26" t="s">
        <v>18</v>
      </c>
      <c r="D27" s="69" t="s">
        <v>21</v>
      </c>
      <c r="E27" s="70" t="s">
        <v>40</v>
      </c>
      <c r="F27" s="69"/>
      <c r="G27" s="39">
        <f>G30</f>
        <v>898</v>
      </c>
      <c r="H27" s="39">
        <f>I27-G27</f>
        <v>-898</v>
      </c>
      <c r="I27" s="40">
        <f>I30</f>
        <v>0</v>
      </c>
      <c r="J27" s="31">
        <f>J30</f>
        <v>928</v>
      </c>
      <c r="K27" s="31">
        <f>L27-J27</f>
        <v>-928</v>
      </c>
      <c r="L27" s="31">
        <f>L30</f>
        <v>0</v>
      </c>
      <c r="M27" s="31">
        <f aca="true" t="shared" si="2" ref="M27:N29">M28</f>
        <v>838</v>
      </c>
      <c r="N27" s="31">
        <f t="shared" si="2"/>
        <v>838</v>
      </c>
    </row>
    <row r="28" spans="1:14" ht="90">
      <c r="A28" s="76" t="s">
        <v>171</v>
      </c>
      <c r="B28" s="25">
        <v>914</v>
      </c>
      <c r="C28" s="26" t="s">
        <v>18</v>
      </c>
      <c r="D28" s="26" t="s">
        <v>21</v>
      </c>
      <c r="E28" s="25" t="s">
        <v>40</v>
      </c>
      <c r="F28" s="25">
        <v>100</v>
      </c>
      <c r="G28" s="39"/>
      <c r="H28" s="39"/>
      <c r="I28" s="40"/>
      <c r="J28" s="31"/>
      <c r="K28" s="31"/>
      <c r="L28" s="31"/>
      <c r="M28" s="31">
        <f t="shared" si="2"/>
        <v>838</v>
      </c>
      <c r="N28" s="31">
        <f t="shared" si="2"/>
        <v>838</v>
      </c>
    </row>
    <row r="29" spans="1:14" ht="30">
      <c r="A29" s="76" t="s">
        <v>172</v>
      </c>
      <c r="B29" s="25">
        <v>914</v>
      </c>
      <c r="C29" s="26" t="s">
        <v>18</v>
      </c>
      <c r="D29" s="26" t="s">
        <v>21</v>
      </c>
      <c r="E29" s="25" t="s">
        <v>40</v>
      </c>
      <c r="F29" s="72">
        <v>120</v>
      </c>
      <c r="G29" s="39"/>
      <c r="H29" s="39"/>
      <c r="I29" s="40"/>
      <c r="J29" s="31"/>
      <c r="K29" s="31"/>
      <c r="L29" s="31"/>
      <c r="M29" s="31">
        <f t="shared" si="2"/>
        <v>838</v>
      </c>
      <c r="N29" s="31">
        <f t="shared" si="2"/>
        <v>838</v>
      </c>
    </row>
    <row r="30" spans="1:14" ht="15">
      <c r="A30" s="76" t="s">
        <v>173</v>
      </c>
      <c r="B30" s="25">
        <v>914</v>
      </c>
      <c r="C30" s="26" t="s">
        <v>18</v>
      </c>
      <c r="D30" s="26" t="s">
        <v>21</v>
      </c>
      <c r="E30" s="25" t="s">
        <v>40</v>
      </c>
      <c r="F30" s="72">
        <v>121</v>
      </c>
      <c r="G30" s="39">
        <v>898</v>
      </c>
      <c r="H30" s="39">
        <f aca="true" t="shared" si="3" ref="H30:H35">I30-G30</f>
        <v>-898</v>
      </c>
      <c r="I30" s="40"/>
      <c r="J30" s="31">
        <v>928</v>
      </c>
      <c r="K30" s="31">
        <f aca="true" t="shared" si="4" ref="K30:K35">L30-J30</f>
        <v>-928</v>
      </c>
      <c r="L30" s="31"/>
      <c r="M30" s="31">
        <v>838</v>
      </c>
      <c r="N30" s="31">
        <v>838</v>
      </c>
    </row>
    <row r="31" spans="1:14" ht="28.5">
      <c r="A31" s="71" t="s">
        <v>195</v>
      </c>
      <c r="B31" s="2">
        <v>914</v>
      </c>
      <c r="C31" s="14" t="s">
        <v>19</v>
      </c>
      <c r="D31" s="14"/>
      <c r="E31" s="14"/>
      <c r="F31" s="14"/>
      <c r="G31" s="37">
        <f>G32</f>
        <v>190</v>
      </c>
      <c r="H31" s="37">
        <f t="shared" si="3"/>
        <v>-140</v>
      </c>
      <c r="I31" s="44">
        <f aca="true" t="shared" si="5" ref="I31:J34">I32</f>
        <v>50</v>
      </c>
      <c r="J31" s="30">
        <f t="shared" si="5"/>
        <v>196</v>
      </c>
      <c r="K31" s="41">
        <f t="shared" si="4"/>
        <v>-141</v>
      </c>
      <c r="L31" s="30">
        <f aca="true" t="shared" si="6" ref="L31:N34">L32</f>
        <v>55</v>
      </c>
      <c r="M31" s="30">
        <f t="shared" si="6"/>
        <v>300</v>
      </c>
      <c r="N31" s="30">
        <f t="shared" si="6"/>
        <v>300</v>
      </c>
    </row>
    <row r="32" spans="1:14" ht="60">
      <c r="A32" s="75" t="s">
        <v>156</v>
      </c>
      <c r="B32" s="25">
        <v>914</v>
      </c>
      <c r="C32" s="26" t="s">
        <v>19</v>
      </c>
      <c r="D32" s="26" t="s">
        <v>25</v>
      </c>
      <c r="E32" s="25"/>
      <c r="F32" s="26"/>
      <c r="G32" s="39">
        <f>G33</f>
        <v>190</v>
      </c>
      <c r="H32" s="39">
        <f t="shared" si="3"/>
        <v>-140</v>
      </c>
      <c r="I32" s="45">
        <f t="shared" si="5"/>
        <v>50</v>
      </c>
      <c r="J32" s="29">
        <f t="shared" si="5"/>
        <v>196</v>
      </c>
      <c r="K32" s="31">
        <f t="shared" si="4"/>
        <v>-141</v>
      </c>
      <c r="L32" s="29">
        <f t="shared" si="6"/>
        <v>55</v>
      </c>
      <c r="M32" s="29">
        <f t="shared" si="6"/>
        <v>300</v>
      </c>
      <c r="N32" s="29">
        <f t="shared" si="6"/>
        <v>300</v>
      </c>
    </row>
    <row r="33" spans="1:14" ht="60">
      <c r="A33" s="75" t="s">
        <v>168</v>
      </c>
      <c r="B33" s="25">
        <v>914</v>
      </c>
      <c r="C33" s="26" t="s">
        <v>19</v>
      </c>
      <c r="D33" s="26" t="s">
        <v>25</v>
      </c>
      <c r="E33" s="25" t="s">
        <v>67</v>
      </c>
      <c r="F33" s="26"/>
      <c r="G33" s="39">
        <f>G34</f>
        <v>190</v>
      </c>
      <c r="H33" s="39">
        <f t="shared" si="3"/>
        <v>-140</v>
      </c>
      <c r="I33" s="45">
        <f t="shared" si="5"/>
        <v>50</v>
      </c>
      <c r="J33" s="29">
        <f t="shared" si="5"/>
        <v>196</v>
      </c>
      <c r="K33" s="31">
        <f t="shared" si="4"/>
        <v>-141</v>
      </c>
      <c r="L33" s="29">
        <f t="shared" si="6"/>
        <v>55</v>
      </c>
      <c r="M33" s="29">
        <f t="shared" si="6"/>
        <v>300</v>
      </c>
      <c r="N33" s="29">
        <f t="shared" si="6"/>
        <v>300</v>
      </c>
    </row>
    <row r="34" spans="1:14" ht="60">
      <c r="A34" s="75" t="s">
        <v>68</v>
      </c>
      <c r="B34" s="25">
        <v>914</v>
      </c>
      <c r="C34" s="26" t="s">
        <v>19</v>
      </c>
      <c r="D34" s="26" t="s">
        <v>25</v>
      </c>
      <c r="E34" s="25" t="s">
        <v>79</v>
      </c>
      <c r="F34" s="26"/>
      <c r="G34" s="39">
        <f>G35</f>
        <v>190</v>
      </c>
      <c r="H34" s="39">
        <f t="shared" si="3"/>
        <v>-140</v>
      </c>
      <c r="I34" s="45">
        <f t="shared" si="5"/>
        <v>50</v>
      </c>
      <c r="J34" s="29">
        <f t="shared" si="5"/>
        <v>196</v>
      </c>
      <c r="K34" s="31">
        <f t="shared" si="4"/>
        <v>-141</v>
      </c>
      <c r="L34" s="29">
        <f t="shared" si="6"/>
        <v>55</v>
      </c>
      <c r="M34" s="29">
        <f t="shared" si="6"/>
        <v>300</v>
      </c>
      <c r="N34" s="29">
        <f t="shared" si="6"/>
        <v>300</v>
      </c>
    </row>
    <row r="35" spans="1:14" ht="30">
      <c r="A35" s="76" t="s">
        <v>174</v>
      </c>
      <c r="B35" s="25">
        <v>914</v>
      </c>
      <c r="C35" s="26" t="s">
        <v>19</v>
      </c>
      <c r="D35" s="26" t="s">
        <v>25</v>
      </c>
      <c r="E35" s="25" t="s">
        <v>79</v>
      </c>
      <c r="F35" s="72">
        <v>200</v>
      </c>
      <c r="G35" s="39">
        <v>190</v>
      </c>
      <c r="H35" s="39">
        <f t="shared" si="3"/>
        <v>-140</v>
      </c>
      <c r="I35" s="45">
        <v>50</v>
      </c>
      <c r="J35" s="29">
        <v>196</v>
      </c>
      <c r="K35" s="31">
        <f t="shared" si="4"/>
        <v>-141</v>
      </c>
      <c r="L35" s="29">
        <v>55</v>
      </c>
      <c r="M35" s="29">
        <f>M36</f>
        <v>300</v>
      </c>
      <c r="N35" s="29">
        <f>N36</f>
        <v>300</v>
      </c>
    </row>
    <row r="36" spans="1:14" ht="30">
      <c r="A36" s="76" t="s">
        <v>175</v>
      </c>
      <c r="B36" s="25">
        <v>914</v>
      </c>
      <c r="C36" s="26" t="s">
        <v>19</v>
      </c>
      <c r="D36" s="26" t="s">
        <v>25</v>
      </c>
      <c r="E36" s="25" t="s">
        <v>79</v>
      </c>
      <c r="F36" s="72">
        <v>240</v>
      </c>
      <c r="G36" s="39"/>
      <c r="H36" s="39"/>
      <c r="I36" s="45"/>
      <c r="J36" s="29"/>
      <c r="K36" s="31"/>
      <c r="L36" s="29"/>
      <c r="M36" s="29">
        <f>M37</f>
        <v>300</v>
      </c>
      <c r="N36" s="29">
        <f>N37</f>
        <v>300</v>
      </c>
    </row>
    <row r="37" spans="1:14" ht="30">
      <c r="A37" s="76" t="s">
        <v>176</v>
      </c>
      <c r="B37" s="25">
        <v>914</v>
      </c>
      <c r="C37" s="26" t="s">
        <v>19</v>
      </c>
      <c r="D37" s="26" t="s">
        <v>25</v>
      </c>
      <c r="E37" s="25" t="s">
        <v>79</v>
      </c>
      <c r="F37" s="72">
        <v>244</v>
      </c>
      <c r="G37" s="39"/>
      <c r="H37" s="39"/>
      <c r="I37" s="45"/>
      <c r="J37" s="29"/>
      <c r="K37" s="31"/>
      <c r="L37" s="29"/>
      <c r="M37" s="29">
        <v>300</v>
      </c>
      <c r="N37" s="29">
        <v>300</v>
      </c>
    </row>
    <row r="38" spans="1:14" ht="15">
      <c r="A38" s="71" t="s">
        <v>1</v>
      </c>
      <c r="B38" s="2">
        <v>914</v>
      </c>
      <c r="C38" s="14" t="s">
        <v>24</v>
      </c>
      <c r="D38" s="14"/>
      <c r="E38" s="2"/>
      <c r="F38" s="14"/>
      <c r="G38" s="37" t="e">
        <f>G39+G72</f>
        <v>#REF!</v>
      </c>
      <c r="H38" s="37" t="e">
        <f>I38-G38</f>
        <v>#REF!</v>
      </c>
      <c r="I38" s="44" t="e">
        <f>I39+I72</f>
        <v>#REF!</v>
      </c>
      <c r="J38" s="30" t="e">
        <f>J39+J72</f>
        <v>#REF!</v>
      </c>
      <c r="K38" s="41" t="e">
        <f>L38-J38</f>
        <v>#REF!</v>
      </c>
      <c r="L38" s="30" t="e">
        <f>L39+L72</f>
        <v>#REF!</v>
      </c>
      <c r="M38" s="30">
        <f>M43+M47</f>
        <v>13089</v>
      </c>
      <c r="N38" s="30">
        <f>N43+N47</f>
        <v>14175</v>
      </c>
    </row>
    <row r="39" spans="1:14" s="82" customFormat="1" ht="15" hidden="1">
      <c r="A39" s="92" t="s">
        <v>2</v>
      </c>
      <c r="B39" s="57">
        <v>914</v>
      </c>
      <c r="C39" s="58" t="s">
        <v>24</v>
      </c>
      <c r="D39" s="58" t="s">
        <v>19</v>
      </c>
      <c r="E39" s="57" t="s">
        <v>31</v>
      </c>
      <c r="F39" s="58" t="s">
        <v>20</v>
      </c>
      <c r="G39" s="59">
        <f>G40</f>
        <v>111</v>
      </c>
      <c r="H39" s="59">
        <f>I39-G39</f>
        <v>-83</v>
      </c>
      <c r="I39" s="60">
        <f aca="true" t="shared" si="7" ref="I39:J41">I40</f>
        <v>28</v>
      </c>
      <c r="J39" s="61">
        <f t="shared" si="7"/>
        <v>115</v>
      </c>
      <c r="K39" s="61">
        <f>L39-J39</f>
        <v>-15</v>
      </c>
      <c r="L39" s="61">
        <f aca="true" t="shared" si="8" ref="L39:N41">L40</f>
        <v>100</v>
      </c>
      <c r="M39" s="41">
        <f t="shared" si="8"/>
        <v>0</v>
      </c>
      <c r="N39" s="41">
        <f t="shared" si="8"/>
        <v>0</v>
      </c>
    </row>
    <row r="40" spans="1:14" s="82" customFormat="1" ht="15" hidden="1">
      <c r="A40" s="80" t="s">
        <v>2</v>
      </c>
      <c r="B40" s="46">
        <v>914</v>
      </c>
      <c r="C40" s="47" t="s">
        <v>24</v>
      </c>
      <c r="D40" s="47" t="s">
        <v>19</v>
      </c>
      <c r="E40" s="46" t="s">
        <v>3</v>
      </c>
      <c r="F40" s="47" t="s">
        <v>20</v>
      </c>
      <c r="G40" s="48">
        <f>G41</f>
        <v>111</v>
      </c>
      <c r="H40" s="48">
        <f>I40-G40</f>
        <v>-83</v>
      </c>
      <c r="I40" s="62">
        <f t="shared" si="7"/>
        <v>28</v>
      </c>
      <c r="J40" s="51">
        <f t="shared" si="7"/>
        <v>115</v>
      </c>
      <c r="K40" s="51">
        <f>L40-J40</f>
        <v>-15</v>
      </c>
      <c r="L40" s="51">
        <f t="shared" si="8"/>
        <v>100</v>
      </c>
      <c r="M40" s="31">
        <f t="shared" si="8"/>
        <v>0</v>
      </c>
      <c r="N40" s="31">
        <f t="shared" si="8"/>
        <v>0</v>
      </c>
    </row>
    <row r="41" spans="1:14" s="82" customFormat="1" ht="15" hidden="1">
      <c r="A41" s="80" t="s">
        <v>165</v>
      </c>
      <c r="B41" s="47" t="s">
        <v>63</v>
      </c>
      <c r="C41" s="47" t="s">
        <v>24</v>
      </c>
      <c r="D41" s="47" t="s">
        <v>19</v>
      </c>
      <c r="E41" s="46" t="s">
        <v>166</v>
      </c>
      <c r="F41" s="47" t="s">
        <v>20</v>
      </c>
      <c r="G41" s="48">
        <f>G42</f>
        <v>111</v>
      </c>
      <c r="H41" s="48">
        <f>I41-G41</f>
        <v>-83</v>
      </c>
      <c r="I41" s="49">
        <f t="shared" si="7"/>
        <v>28</v>
      </c>
      <c r="J41" s="50">
        <f t="shared" si="7"/>
        <v>115</v>
      </c>
      <c r="K41" s="51">
        <f>L41-J41</f>
        <v>-15</v>
      </c>
      <c r="L41" s="50">
        <f t="shared" si="8"/>
        <v>100</v>
      </c>
      <c r="M41" s="29">
        <f t="shared" si="8"/>
        <v>0</v>
      </c>
      <c r="N41" s="29">
        <f t="shared" si="8"/>
        <v>0</v>
      </c>
    </row>
    <row r="42" spans="1:14" s="82" customFormat="1" ht="30" hidden="1">
      <c r="A42" s="80" t="s">
        <v>35</v>
      </c>
      <c r="B42" s="47" t="s">
        <v>63</v>
      </c>
      <c r="C42" s="47" t="s">
        <v>24</v>
      </c>
      <c r="D42" s="47" t="s">
        <v>19</v>
      </c>
      <c r="E42" s="46" t="s">
        <v>166</v>
      </c>
      <c r="F42" s="47">
        <v>500</v>
      </c>
      <c r="G42" s="48">
        <v>111</v>
      </c>
      <c r="H42" s="48">
        <f>I42-G42</f>
        <v>-83</v>
      </c>
      <c r="I42" s="49">
        <v>28</v>
      </c>
      <c r="J42" s="50">
        <v>115</v>
      </c>
      <c r="K42" s="51">
        <f>L42-J42</f>
        <v>-15</v>
      </c>
      <c r="L42" s="50">
        <v>100</v>
      </c>
      <c r="M42" s="29"/>
      <c r="N42" s="29"/>
    </row>
    <row r="43" spans="1:14" s="82" customFormat="1" ht="15">
      <c r="A43" s="103" t="s">
        <v>203</v>
      </c>
      <c r="B43" s="100" t="s">
        <v>63</v>
      </c>
      <c r="C43" s="100" t="s">
        <v>24</v>
      </c>
      <c r="D43" s="100" t="s">
        <v>18</v>
      </c>
      <c r="E43" s="46"/>
      <c r="F43" s="47"/>
      <c r="G43" s="48"/>
      <c r="H43" s="48"/>
      <c r="I43" s="49"/>
      <c r="J43" s="50"/>
      <c r="K43" s="51"/>
      <c r="L43" s="50"/>
      <c r="M43" s="30">
        <f>M44:N44</f>
        <v>460</v>
      </c>
      <c r="N43" s="30">
        <f>N44</f>
        <v>460</v>
      </c>
    </row>
    <row r="44" spans="1:14" s="82" customFormat="1" ht="30">
      <c r="A44" s="76" t="s">
        <v>174</v>
      </c>
      <c r="B44" s="102" t="s">
        <v>63</v>
      </c>
      <c r="C44" s="102" t="s">
        <v>24</v>
      </c>
      <c r="D44" s="102" t="s">
        <v>18</v>
      </c>
      <c r="E44" s="101" t="s">
        <v>205</v>
      </c>
      <c r="F44" s="102" t="s">
        <v>206</v>
      </c>
      <c r="G44" s="48"/>
      <c r="H44" s="48"/>
      <c r="I44" s="49"/>
      <c r="J44" s="50"/>
      <c r="K44" s="51"/>
      <c r="L44" s="50"/>
      <c r="M44" s="29">
        <f>M45:N45</f>
        <v>460</v>
      </c>
      <c r="N44" s="29">
        <f>N45</f>
        <v>460</v>
      </c>
    </row>
    <row r="45" spans="1:14" s="82" customFormat="1" ht="30">
      <c r="A45" s="76" t="s">
        <v>175</v>
      </c>
      <c r="B45" s="102" t="s">
        <v>63</v>
      </c>
      <c r="C45" s="102" t="s">
        <v>24</v>
      </c>
      <c r="D45" s="102" t="s">
        <v>18</v>
      </c>
      <c r="E45" s="101" t="s">
        <v>205</v>
      </c>
      <c r="F45" s="102" t="s">
        <v>207</v>
      </c>
      <c r="G45" s="48"/>
      <c r="H45" s="48"/>
      <c r="I45" s="49"/>
      <c r="J45" s="50"/>
      <c r="K45" s="51"/>
      <c r="L45" s="50"/>
      <c r="M45" s="29">
        <f>M46:N46</f>
        <v>460</v>
      </c>
      <c r="N45" s="29">
        <f>N46</f>
        <v>460</v>
      </c>
    </row>
    <row r="46" spans="1:14" s="82" customFormat="1" ht="45">
      <c r="A46" s="104" t="s">
        <v>225</v>
      </c>
      <c r="B46" s="102" t="s">
        <v>63</v>
      </c>
      <c r="C46" s="102" t="s">
        <v>24</v>
      </c>
      <c r="D46" s="102" t="s">
        <v>18</v>
      </c>
      <c r="E46" s="101" t="s">
        <v>205</v>
      </c>
      <c r="F46" s="102" t="s">
        <v>208</v>
      </c>
      <c r="G46" s="48"/>
      <c r="H46" s="48"/>
      <c r="I46" s="49"/>
      <c r="J46" s="50"/>
      <c r="K46" s="51"/>
      <c r="L46" s="50"/>
      <c r="M46" s="29">
        <v>460</v>
      </c>
      <c r="N46" s="29">
        <v>460</v>
      </c>
    </row>
    <row r="47" spans="1:14" ht="15">
      <c r="A47" s="71" t="s">
        <v>2</v>
      </c>
      <c r="B47" s="2">
        <v>914</v>
      </c>
      <c r="C47" s="14" t="s">
        <v>24</v>
      </c>
      <c r="D47" s="14" t="s">
        <v>19</v>
      </c>
      <c r="E47" s="2"/>
      <c r="F47" s="14"/>
      <c r="G47" s="37"/>
      <c r="H47" s="37"/>
      <c r="I47" s="44"/>
      <c r="J47" s="30"/>
      <c r="K47" s="41"/>
      <c r="L47" s="30"/>
      <c r="M47" s="30">
        <f>M48+M52+M56+M60+M64+M68</f>
        <v>12629</v>
      </c>
      <c r="N47" s="30">
        <f>N52+N68+N56+N60+N64</f>
        <v>13715</v>
      </c>
    </row>
    <row r="48" spans="1:14" ht="15">
      <c r="A48" s="71" t="s">
        <v>76</v>
      </c>
      <c r="B48" s="25">
        <v>914</v>
      </c>
      <c r="C48" s="26" t="s">
        <v>24</v>
      </c>
      <c r="D48" s="26" t="s">
        <v>19</v>
      </c>
      <c r="E48" s="25" t="s">
        <v>226</v>
      </c>
      <c r="F48" s="26"/>
      <c r="G48" s="39"/>
      <c r="H48" s="39"/>
      <c r="I48" s="45"/>
      <c r="J48" s="29"/>
      <c r="K48" s="31"/>
      <c r="L48" s="29"/>
      <c r="M48" s="29">
        <f>M49</f>
        <v>1000</v>
      </c>
      <c r="N48" s="30"/>
    </row>
    <row r="49" spans="1:14" ht="30">
      <c r="A49" s="76" t="s">
        <v>174</v>
      </c>
      <c r="B49" s="25">
        <v>914</v>
      </c>
      <c r="C49" s="26" t="s">
        <v>24</v>
      </c>
      <c r="D49" s="26" t="s">
        <v>19</v>
      </c>
      <c r="E49" s="25" t="s">
        <v>226</v>
      </c>
      <c r="F49" s="72">
        <v>200</v>
      </c>
      <c r="G49" s="37"/>
      <c r="H49" s="37"/>
      <c r="I49" s="44"/>
      <c r="J49" s="30"/>
      <c r="K49" s="41"/>
      <c r="L49" s="30"/>
      <c r="M49" s="29">
        <f>M50</f>
        <v>1000</v>
      </c>
      <c r="N49" s="30"/>
    </row>
    <row r="50" spans="1:14" ht="30">
      <c r="A50" s="76" t="s">
        <v>175</v>
      </c>
      <c r="B50" s="25">
        <v>914</v>
      </c>
      <c r="C50" s="26" t="s">
        <v>24</v>
      </c>
      <c r="D50" s="26" t="s">
        <v>19</v>
      </c>
      <c r="E50" s="25" t="s">
        <v>226</v>
      </c>
      <c r="F50" s="72">
        <v>240</v>
      </c>
      <c r="G50" s="37"/>
      <c r="H50" s="37"/>
      <c r="I50" s="44"/>
      <c r="J50" s="30"/>
      <c r="K50" s="41"/>
      <c r="L50" s="30"/>
      <c r="M50" s="29">
        <f>M51</f>
        <v>1000</v>
      </c>
      <c r="N50" s="30"/>
    </row>
    <row r="51" spans="1:14" ht="30">
      <c r="A51" s="76" t="s">
        <v>176</v>
      </c>
      <c r="B51" s="25">
        <v>914</v>
      </c>
      <c r="C51" s="26" t="s">
        <v>24</v>
      </c>
      <c r="D51" s="26" t="s">
        <v>19</v>
      </c>
      <c r="E51" s="25" t="s">
        <v>226</v>
      </c>
      <c r="F51" s="72">
        <v>244</v>
      </c>
      <c r="G51" s="37"/>
      <c r="H51" s="37"/>
      <c r="I51" s="44"/>
      <c r="J51" s="30"/>
      <c r="K51" s="41"/>
      <c r="L51" s="30"/>
      <c r="M51" s="29">
        <v>1000</v>
      </c>
      <c r="N51" s="30"/>
    </row>
    <row r="52" spans="1:14" ht="15">
      <c r="A52" s="71" t="s">
        <v>190</v>
      </c>
      <c r="B52" s="25">
        <v>914</v>
      </c>
      <c r="C52" s="26" t="s">
        <v>24</v>
      </c>
      <c r="D52" s="26" t="s">
        <v>19</v>
      </c>
      <c r="E52" s="25" t="s">
        <v>189</v>
      </c>
      <c r="F52" s="26"/>
      <c r="G52" s="39"/>
      <c r="H52" s="39"/>
      <c r="I52" s="45"/>
      <c r="J52" s="29"/>
      <c r="K52" s="31"/>
      <c r="L52" s="29"/>
      <c r="M52" s="29">
        <f aca="true" t="shared" si="9" ref="M52:N54">M53</f>
        <v>1780</v>
      </c>
      <c r="N52" s="29">
        <f t="shared" si="9"/>
        <v>1930</v>
      </c>
    </row>
    <row r="53" spans="1:14" ht="30">
      <c r="A53" s="76" t="s">
        <v>174</v>
      </c>
      <c r="B53" s="25">
        <v>914</v>
      </c>
      <c r="C53" s="26" t="s">
        <v>24</v>
      </c>
      <c r="D53" s="26" t="s">
        <v>19</v>
      </c>
      <c r="E53" s="25" t="s">
        <v>189</v>
      </c>
      <c r="F53" s="72">
        <v>200</v>
      </c>
      <c r="G53" s="39"/>
      <c r="H53" s="39"/>
      <c r="I53" s="45"/>
      <c r="J53" s="29"/>
      <c r="K53" s="31"/>
      <c r="L53" s="29"/>
      <c r="M53" s="29">
        <f t="shared" si="9"/>
        <v>1780</v>
      </c>
      <c r="N53" s="29">
        <f t="shared" si="9"/>
        <v>1930</v>
      </c>
    </row>
    <row r="54" spans="1:14" ht="30">
      <c r="A54" s="76" t="s">
        <v>175</v>
      </c>
      <c r="B54" s="25">
        <v>914</v>
      </c>
      <c r="C54" s="26" t="s">
        <v>24</v>
      </c>
      <c r="D54" s="26" t="s">
        <v>19</v>
      </c>
      <c r="E54" s="25" t="s">
        <v>189</v>
      </c>
      <c r="F54" s="72">
        <v>240</v>
      </c>
      <c r="G54" s="39"/>
      <c r="H54" s="39"/>
      <c r="I54" s="45"/>
      <c r="J54" s="29"/>
      <c r="K54" s="31"/>
      <c r="L54" s="29"/>
      <c r="M54" s="29">
        <f t="shared" si="9"/>
        <v>1780</v>
      </c>
      <c r="N54" s="29">
        <f t="shared" si="9"/>
        <v>1930</v>
      </c>
    </row>
    <row r="55" spans="1:14" ht="30">
      <c r="A55" s="76" t="s">
        <v>176</v>
      </c>
      <c r="B55" s="25">
        <v>914</v>
      </c>
      <c r="C55" s="26" t="s">
        <v>24</v>
      </c>
      <c r="D55" s="26" t="s">
        <v>19</v>
      </c>
      <c r="E55" s="25" t="s">
        <v>189</v>
      </c>
      <c r="F55" s="72">
        <v>244</v>
      </c>
      <c r="G55" s="39"/>
      <c r="H55" s="39"/>
      <c r="I55" s="45"/>
      <c r="J55" s="29"/>
      <c r="K55" s="31"/>
      <c r="L55" s="29"/>
      <c r="M55" s="29">
        <v>1780</v>
      </c>
      <c r="N55" s="29">
        <v>1930</v>
      </c>
    </row>
    <row r="56" spans="1:14" ht="71.25">
      <c r="A56" s="71" t="s">
        <v>192</v>
      </c>
      <c r="B56" s="25">
        <v>914</v>
      </c>
      <c r="C56" s="26" t="s">
        <v>24</v>
      </c>
      <c r="D56" s="26" t="s">
        <v>19</v>
      </c>
      <c r="E56" s="25" t="s">
        <v>191</v>
      </c>
      <c r="F56" s="26"/>
      <c r="G56" s="39"/>
      <c r="H56" s="39"/>
      <c r="I56" s="45"/>
      <c r="J56" s="29"/>
      <c r="K56" s="31"/>
      <c r="L56" s="29"/>
      <c r="M56" s="29">
        <f aca="true" t="shared" si="10" ref="M56:N58">M57</f>
        <v>3200</v>
      </c>
      <c r="N56" s="29">
        <f t="shared" si="10"/>
        <v>3200</v>
      </c>
    </row>
    <row r="57" spans="1:14" ht="30">
      <c r="A57" s="76" t="s">
        <v>174</v>
      </c>
      <c r="B57" s="25">
        <v>914</v>
      </c>
      <c r="C57" s="26" t="s">
        <v>24</v>
      </c>
      <c r="D57" s="26" t="s">
        <v>19</v>
      </c>
      <c r="E57" s="25" t="s">
        <v>191</v>
      </c>
      <c r="F57" s="72">
        <v>200</v>
      </c>
      <c r="G57" s="39"/>
      <c r="H57" s="39"/>
      <c r="I57" s="45"/>
      <c r="J57" s="29"/>
      <c r="K57" s="31"/>
      <c r="L57" s="29"/>
      <c r="M57" s="29">
        <f t="shared" si="10"/>
        <v>3200</v>
      </c>
      <c r="N57" s="29">
        <f t="shared" si="10"/>
        <v>3200</v>
      </c>
    </row>
    <row r="58" spans="1:14" ht="30">
      <c r="A58" s="76" t="s">
        <v>175</v>
      </c>
      <c r="B58" s="25">
        <v>914</v>
      </c>
      <c r="C58" s="26" t="s">
        <v>24</v>
      </c>
      <c r="D58" s="26" t="s">
        <v>19</v>
      </c>
      <c r="E58" s="25" t="s">
        <v>191</v>
      </c>
      <c r="F58" s="72">
        <v>240</v>
      </c>
      <c r="G58" s="39"/>
      <c r="H58" s="39"/>
      <c r="I58" s="45"/>
      <c r="J58" s="29"/>
      <c r="K58" s="31"/>
      <c r="L58" s="29"/>
      <c r="M58" s="29">
        <f t="shared" si="10"/>
        <v>3200</v>
      </c>
      <c r="N58" s="29">
        <f t="shared" si="10"/>
        <v>3200</v>
      </c>
    </row>
    <row r="59" spans="1:14" ht="30">
      <c r="A59" s="76" t="s">
        <v>176</v>
      </c>
      <c r="B59" s="25">
        <v>914</v>
      </c>
      <c r="C59" s="26" t="s">
        <v>24</v>
      </c>
      <c r="D59" s="26" t="s">
        <v>19</v>
      </c>
      <c r="E59" s="25" t="s">
        <v>191</v>
      </c>
      <c r="F59" s="72">
        <v>244</v>
      </c>
      <c r="G59" s="39"/>
      <c r="H59" s="39"/>
      <c r="I59" s="45"/>
      <c r="J59" s="29"/>
      <c r="K59" s="31"/>
      <c r="L59" s="29"/>
      <c r="M59" s="29">
        <v>3200</v>
      </c>
      <c r="N59" s="29">
        <v>3200</v>
      </c>
    </row>
    <row r="60" spans="1:14" ht="15">
      <c r="A60" s="71" t="s">
        <v>193</v>
      </c>
      <c r="B60" s="25">
        <v>914</v>
      </c>
      <c r="C60" s="26" t="s">
        <v>24</v>
      </c>
      <c r="D60" s="26" t="s">
        <v>19</v>
      </c>
      <c r="E60" s="25" t="s">
        <v>194</v>
      </c>
      <c r="F60" s="26"/>
      <c r="G60" s="39"/>
      <c r="H60" s="39"/>
      <c r="I60" s="45"/>
      <c r="J60" s="29"/>
      <c r="K60" s="31"/>
      <c r="L60" s="29"/>
      <c r="M60" s="29">
        <f aca="true" t="shared" si="11" ref="M60:N62">M61</f>
        <v>240</v>
      </c>
      <c r="N60" s="29">
        <f t="shared" si="11"/>
        <v>240</v>
      </c>
    </row>
    <row r="61" spans="1:14" ht="30">
      <c r="A61" s="76" t="s">
        <v>174</v>
      </c>
      <c r="B61" s="25">
        <v>914</v>
      </c>
      <c r="C61" s="26" t="s">
        <v>24</v>
      </c>
      <c r="D61" s="26" t="s">
        <v>19</v>
      </c>
      <c r="E61" s="25" t="s">
        <v>194</v>
      </c>
      <c r="F61" s="72">
        <v>200</v>
      </c>
      <c r="G61" s="39"/>
      <c r="H61" s="39"/>
      <c r="I61" s="45"/>
      <c r="J61" s="29"/>
      <c r="K61" s="31"/>
      <c r="L61" s="29"/>
      <c r="M61" s="29">
        <f t="shared" si="11"/>
        <v>240</v>
      </c>
      <c r="N61" s="29">
        <f t="shared" si="11"/>
        <v>240</v>
      </c>
    </row>
    <row r="62" spans="1:14" ht="30">
      <c r="A62" s="76" t="s">
        <v>175</v>
      </c>
      <c r="B62" s="25">
        <v>914</v>
      </c>
      <c r="C62" s="26" t="s">
        <v>24</v>
      </c>
      <c r="D62" s="26" t="s">
        <v>19</v>
      </c>
      <c r="E62" s="25" t="s">
        <v>194</v>
      </c>
      <c r="F62" s="72">
        <v>240</v>
      </c>
      <c r="G62" s="39"/>
      <c r="H62" s="39"/>
      <c r="I62" s="45"/>
      <c r="J62" s="29"/>
      <c r="K62" s="31"/>
      <c r="L62" s="29"/>
      <c r="M62" s="29">
        <f t="shared" si="11"/>
        <v>240</v>
      </c>
      <c r="N62" s="29">
        <f t="shared" si="11"/>
        <v>240</v>
      </c>
    </row>
    <row r="63" spans="1:14" ht="30">
      <c r="A63" s="76" t="s">
        <v>176</v>
      </c>
      <c r="B63" s="25">
        <v>914</v>
      </c>
      <c r="C63" s="26" t="s">
        <v>24</v>
      </c>
      <c r="D63" s="26" t="s">
        <v>19</v>
      </c>
      <c r="E63" s="25" t="s">
        <v>194</v>
      </c>
      <c r="F63" s="72">
        <v>244</v>
      </c>
      <c r="G63" s="39"/>
      <c r="H63" s="39"/>
      <c r="I63" s="45"/>
      <c r="J63" s="29"/>
      <c r="K63" s="31"/>
      <c r="L63" s="29"/>
      <c r="M63" s="29">
        <v>240</v>
      </c>
      <c r="N63" s="29">
        <v>240</v>
      </c>
    </row>
    <row r="64" spans="1:14" ht="28.5">
      <c r="A64" s="71" t="s">
        <v>165</v>
      </c>
      <c r="B64" s="25">
        <v>914</v>
      </c>
      <c r="C64" s="26" t="s">
        <v>24</v>
      </c>
      <c r="D64" s="26" t="s">
        <v>19</v>
      </c>
      <c r="E64" s="25" t="s">
        <v>166</v>
      </c>
      <c r="F64" s="26"/>
      <c r="G64" s="39"/>
      <c r="H64" s="39"/>
      <c r="I64" s="45"/>
      <c r="J64" s="29"/>
      <c r="K64" s="31"/>
      <c r="L64" s="29"/>
      <c r="M64" s="29">
        <f aca="true" t="shared" si="12" ref="M64:N66">M65</f>
        <v>220</v>
      </c>
      <c r="N64" s="29">
        <f t="shared" si="12"/>
        <v>220</v>
      </c>
    </row>
    <row r="65" spans="1:14" ht="30">
      <c r="A65" s="76" t="s">
        <v>174</v>
      </c>
      <c r="B65" s="25">
        <v>914</v>
      </c>
      <c r="C65" s="26" t="s">
        <v>24</v>
      </c>
      <c r="D65" s="26" t="s">
        <v>19</v>
      </c>
      <c r="E65" s="25" t="s">
        <v>166</v>
      </c>
      <c r="F65" s="72">
        <v>200</v>
      </c>
      <c r="G65" s="39"/>
      <c r="H65" s="39"/>
      <c r="I65" s="45"/>
      <c r="J65" s="29"/>
      <c r="K65" s="31"/>
      <c r="L65" s="29"/>
      <c r="M65" s="29">
        <f t="shared" si="12"/>
        <v>220</v>
      </c>
      <c r="N65" s="29">
        <f t="shared" si="12"/>
        <v>220</v>
      </c>
    </row>
    <row r="66" spans="1:14" ht="30">
      <c r="A66" s="76" t="s">
        <v>175</v>
      </c>
      <c r="B66" s="25">
        <v>914</v>
      </c>
      <c r="C66" s="26" t="s">
        <v>24</v>
      </c>
      <c r="D66" s="26" t="s">
        <v>19</v>
      </c>
      <c r="E66" s="25" t="s">
        <v>166</v>
      </c>
      <c r="F66" s="72">
        <v>240</v>
      </c>
      <c r="G66" s="39"/>
      <c r="H66" s="39"/>
      <c r="I66" s="45"/>
      <c r="J66" s="29"/>
      <c r="K66" s="31"/>
      <c r="L66" s="29"/>
      <c r="M66" s="29">
        <f t="shared" si="12"/>
        <v>220</v>
      </c>
      <c r="N66" s="29">
        <f t="shared" si="12"/>
        <v>220</v>
      </c>
    </row>
    <row r="67" spans="1:14" ht="30">
      <c r="A67" s="76" t="s">
        <v>176</v>
      </c>
      <c r="B67" s="25">
        <v>914</v>
      </c>
      <c r="C67" s="26" t="s">
        <v>24</v>
      </c>
      <c r="D67" s="26" t="s">
        <v>19</v>
      </c>
      <c r="E67" s="25" t="s">
        <v>166</v>
      </c>
      <c r="F67" s="72">
        <v>244</v>
      </c>
      <c r="G67" s="39"/>
      <c r="H67" s="39"/>
      <c r="I67" s="45"/>
      <c r="J67" s="29"/>
      <c r="K67" s="31"/>
      <c r="L67" s="29"/>
      <c r="M67" s="29">
        <v>220</v>
      </c>
      <c r="N67" s="29">
        <v>220</v>
      </c>
    </row>
    <row r="68" spans="1:14" ht="42.75">
      <c r="A68" s="71" t="s">
        <v>169</v>
      </c>
      <c r="B68" s="25">
        <v>914</v>
      </c>
      <c r="C68" s="26" t="s">
        <v>24</v>
      </c>
      <c r="D68" s="26" t="s">
        <v>19</v>
      </c>
      <c r="E68" s="25" t="s">
        <v>170</v>
      </c>
      <c r="F68" s="26"/>
      <c r="G68" s="39"/>
      <c r="H68" s="39"/>
      <c r="I68" s="45"/>
      <c r="J68" s="29"/>
      <c r="K68" s="31"/>
      <c r="L68" s="29"/>
      <c r="M68" s="29">
        <f aca="true" t="shared" si="13" ref="M68:N70">M69</f>
        <v>6189</v>
      </c>
      <c r="N68" s="29">
        <f t="shared" si="13"/>
        <v>8125</v>
      </c>
    </row>
    <row r="69" spans="1:14" ht="30">
      <c r="A69" s="76" t="s">
        <v>174</v>
      </c>
      <c r="B69" s="25">
        <v>914</v>
      </c>
      <c r="C69" s="26" t="s">
        <v>24</v>
      </c>
      <c r="D69" s="26" t="s">
        <v>19</v>
      </c>
      <c r="E69" s="25" t="s">
        <v>170</v>
      </c>
      <c r="F69" s="72">
        <v>200</v>
      </c>
      <c r="G69" s="39"/>
      <c r="H69" s="39"/>
      <c r="I69" s="45"/>
      <c r="J69" s="29"/>
      <c r="K69" s="31"/>
      <c r="L69" s="29"/>
      <c r="M69" s="29">
        <f t="shared" si="13"/>
        <v>6189</v>
      </c>
      <c r="N69" s="29">
        <f t="shared" si="13"/>
        <v>8125</v>
      </c>
    </row>
    <row r="70" spans="1:14" ht="30">
      <c r="A70" s="76" t="s">
        <v>175</v>
      </c>
      <c r="B70" s="25">
        <v>914</v>
      </c>
      <c r="C70" s="26" t="s">
        <v>24</v>
      </c>
      <c r="D70" s="26" t="s">
        <v>19</v>
      </c>
      <c r="E70" s="25" t="s">
        <v>170</v>
      </c>
      <c r="F70" s="72">
        <v>240</v>
      </c>
      <c r="G70" s="39"/>
      <c r="H70" s="39"/>
      <c r="I70" s="45"/>
      <c r="J70" s="29"/>
      <c r="K70" s="31"/>
      <c r="L70" s="29"/>
      <c r="M70" s="29">
        <f t="shared" si="13"/>
        <v>6189</v>
      </c>
      <c r="N70" s="29">
        <f t="shared" si="13"/>
        <v>8125</v>
      </c>
    </row>
    <row r="71" spans="1:14" ht="30">
      <c r="A71" s="76" t="s">
        <v>176</v>
      </c>
      <c r="B71" s="25">
        <v>914</v>
      </c>
      <c r="C71" s="26" t="s">
        <v>24</v>
      </c>
      <c r="D71" s="26" t="s">
        <v>19</v>
      </c>
      <c r="E71" s="25" t="s">
        <v>170</v>
      </c>
      <c r="F71" s="72">
        <v>244</v>
      </c>
      <c r="G71" s="39"/>
      <c r="H71" s="39"/>
      <c r="I71" s="45"/>
      <c r="J71" s="29"/>
      <c r="K71" s="31"/>
      <c r="L71" s="29"/>
      <c r="M71" s="29">
        <v>6189</v>
      </c>
      <c r="N71" s="29">
        <v>8125</v>
      </c>
    </row>
    <row r="72" spans="1:14" s="83" customFormat="1" ht="28.5" hidden="1">
      <c r="A72" s="71" t="s">
        <v>60</v>
      </c>
      <c r="B72" s="2">
        <v>914</v>
      </c>
      <c r="C72" s="14" t="s">
        <v>24</v>
      </c>
      <c r="D72" s="14" t="s">
        <v>24</v>
      </c>
      <c r="E72" s="2"/>
      <c r="F72" s="14"/>
      <c r="G72" s="37" t="e">
        <f>G73+#REF!</f>
        <v>#REF!</v>
      </c>
      <c r="H72" s="37" t="e">
        <f>H73+#REF!</f>
        <v>#REF!</v>
      </c>
      <c r="I72" s="38" t="e">
        <f>I73+#REF!</f>
        <v>#REF!</v>
      </c>
      <c r="J72" s="37" t="e">
        <f>J73+#REF!</f>
        <v>#REF!</v>
      </c>
      <c r="K72" s="37" t="e">
        <f>K73+#REF!</f>
        <v>#REF!</v>
      </c>
      <c r="L72" s="37" t="e">
        <f>L73+#REF!</f>
        <v>#REF!</v>
      </c>
      <c r="M72" s="37">
        <f aca="true" t="shared" si="14" ref="M72:N76">M73</f>
        <v>0</v>
      </c>
      <c r="N72" s="37">
        <f t="shared" si="14"/>
        <v>0</v>
      </c>
    </row>
    <row r="73" spans="1:14" ht="30" hidden="1">
      <c r="A73" s="75" t="s">
        <v>69</v>
      </c>
      <c r="B73" s="25">
        <v>914</v>
      </c>
      <c r="C73" s="26" t="s">
        <v>24</v>
      </c>
      <c r="D73" s="26" t="s">
        <v>24</v>
      </c>
      <c r="E73" s="25" t="s">
        <v>70</v>
      </c>
      <c r="F73" s="26"/>
      <c r="G73" s="39">
        <f>G75</f>
        <v>0</v>
      </c>
      <c r="H73" s="39">
        <f>I73-G73</f>
        <v>102</v>
      </c>
      <c r="I73" s="45">
        <f>I75</f>
        <v>102</v>
      </c>
      <c r="J73" s="29">
        <f>J75</f>
        <v>0</v>
      </c>
      <c r="K73" s="31">
        <f>L73-J73</f>
        <v>897.5</v>
      </c>
      <c r="L73" s="29">
        <f>L75</f>
        <v>897.5</v>
      </c>
      <c r="M73" s="29">
        <f t="shared" si="14"/>
        <v>0</v>
      </c>
      <c r="N73" s="29">
        <f t="shared" si="14"/>
        <v>0</v>
      </c>
    </row>
    <row r="74" spans="1:14" s="89" customFormat="1" ht="15" hidden="1">
      <c r="A74" s="81" t="s">
        <v>180</v>
      </c>
      <c r="B74" s="25">
        <v>915</v>
      </c>
      <c r="C74" s="26" t="s">
        <v>24</v>
      </c>
      <c r="D74" s="26" t="s">
        <v>24</v>
      </c>
      <c r="E74" s="25" t="s">
        <v>70</v>
      </c>
      <c r="F74" s="65"/>
      <c r="G74" s="66"/>
      <c r="H74" s="66"/>
      <c r="I74" s="67"/>
      <c r="J74" s="32"/>
      <c r="K74" s="68"/>
      <c r="L74" s="32"/>
      <c r="M74" s="32">
        <f t="shared" si="14"/>
        <v>0</v>
      </c>
      <c r="N74" s="32">
        <f t="shared" si="14"/>
        <v>0</v>
      </c>
    </row>
    <row r="75" spans="1:14" ht="30" hidden="1">
      <c r="A75" s="76" t="s">
        <v>174</v>
      </c>
      <c r="B75" s="25">
        <v>914</v>
      </c>
      <c r="C75" s="26" t="s">
        <v>24</v>
      </c>
      <c r="D75" s="26" t="s">
        <v>24</v>
      </c>
      <c r="E75" s="25" t="s">
        <v>70</v>
      </c>
      <c r="F75" s="72">
        <v>200</v>
      </c>
      <c r="G75" s="39"/>
      <c r="H75" s="39">
        <f>I75-G75</f>
        <v>102</v>
      </c>
      <c r="I75" s="45">
        <v>102</v>
      </c>
      <c r="J75" s="29"/>
      <c r="K75" s="31">
        <f>L75-J75</f>
        <v>897.5</v>
      </c>
      <c r="L75" s="29">
        <v>897.5</v>
      </c>
      <c r="M75" s="29">
        <f t="shared" si="14"/>
        <v>0</v>
      </c>
      <c r="N75" s="29">
        <f t="shared" si="14"/>
        <v>0</v>
      </c>
    </row>
    <row r="76" spans="1:14" ht="30" hidden="1">
      <c r="A76" s="76" t="s">
        <v>175</v>
      </c>
      <c r="B76" s="25">
        <v>915</v>
      </c>
      <c r="C76" s="26" t="s">
        <v>24</v>
      </c>
      <c r="D76" s="26" t="s">
        <v>24</v>
      </c>
      <c r="E76" s="25" t="s">
        <v>70</v>
      </c>
      <c r="F76" s="72">
        <v>240</v>
      </c>
      <c r="G76" s="39"/>
      <c r="H76" s="39"/>
      <c r="I76" s="45"/>
      <c r="J76" s="29"/>
      <c r="K76" s="31"/>
      <c r="L76" s="29"/>
      <c r="M76" s="29">
        <f t="shared" si="14"/>
        <v>0</v>
      </c>
      <c r="N76" s="29">
        <f t="shared" si="14"/>
        <v>0</v>
      </c>
    </row>
    <row r="77" spans="1:14" ht="30" hidden="1">
      <c r="A77" s="76" t="s">
        <v>176</v>
      </c>
      <c r="B77" s="25">
        <v>916</v>
      </c>
      <c r="C77" s="26" t="s">
        <v>24</v>
      </c>
      <c r="D77" s="26" t="s">
        <v>24</v>
      </c>
      <c r="E77" s="25" t="s">
        <v>70</v>
      </c>
      <c r="F77" s="72">
        <v>244</v>
      </c>
      <c r="G77" s="39"/>
      <c r="H77" s="39"/>
      <c r="I77" s="45"/>
      <c r="J77" s="29"/>
      <c r="K77" s="31"/>
      <c r="L77" s="29"/>
      <c r="M77" s="29"/>
      <c r="N77" s="29"/>
    </row>
    <row r="78" spans="1:14" ht="15">
      <c r="A78" s="71" t="s">
        <v>12</v>
      </c>
      <c r="B78" s="2">
        <v>914</v>
      </c>
      <c r="C78" s="14">
        <v>10</v>
      </c>
      <c r="D78" s="14"/>
      <c r="E78" s="2"/>
      <c r="F78" s="14"/>
      <c r="G78" s="37" t="e">
        <f>G79+#REF!+#REF!</f>
        <v>#REF!</v>
      </c>
      <c r="H78" s="37" t="e">
        <f>I78-G78</f>
        <v>#REF!</v>
      </c>
      <c r="I78" s="44" t="e">
        <f>I79+#REF!</f>
        <v>#REF!</v>
      </c>
      <c r="J78" s="30" t="e">
        <f>J79+#REF!+#REF!</f>
        <v>#REF!</v>
      </c>
      <c r="K78" s="41" t="e">
        <f>L78-J78</f>
        <v>#REF!</v>
      </c>
      <c r="L78" s="30" t="e">
        <f>L79+#REF!</f>
        <v>#REF!</v>
      </c>
      <c r="M78" s="30">
        <f>M79+M86</f>
        <v>462</v>
      </c>
      <c r="N78" s="30">
        <f>N79+N86</f>
        <v>462</v>
      </c>
    </row>
    <row r="79" spans="1:14" ht="15">
      <c r="A79" s="71" t="s">
        <v>13</v>
      </c>
      <c r="B79" s="2">
        <v>914</v>
      </c>
      <c r="C79" s="14">
        <v>10</v>
      </c>
      <c r="D79" s="14" t="s">
        <v>18</v>
      </c>
      <c r="E79" s="2"/>
      <c r="F79" s="14"/>
      <c r="G79" s="37">
        <f>G81</f>
        <v>556</v>
      </c>
      <c r="H79" s="37">
        <f>I79-G79</f>
        <v>-156</v>
      </c>
      <c r="I79" s="44">
        <f>I81</f>
        <v>400</v>
      </c>
      <c r="J79" s="30">
        <f>J81</f>
        <v>575</v>
      </c>
      <c r="K79" s="41">
        <f>L79-J79</f>
        <v>-75</v>
      </c>
      <c r="L79" s="30">
        <f>L81</f>
        <v>500</v>
      </c>
      <c r="M79" s="30">
        <f aca="true" t="shared" si="15" ref="M79:N83">M80</f>
        <v>72</v>
      </c>
      <c r="N79" s="30">
        <f t="shared" si="15"/>
        <v>72</v>
      </c>
    </row>
    <row r="80" spans="1:14" ht="15">
      <c r="A80" s="75" t="s">
        <v>158</v>
      </c>
      <c r="B80" s="25">
        <v>914</v>
      </c>
      <c r="C80" s="26" t="s">
        <v>51</v>
      </c>
      <c r="D80" s="26" t="s">
        <v>18</v>
      </c>
      <c r="E80" s="25" t="s">
        <v>157</v>
      </c>
      <c r="F80" s="26"/>
      <c r="G80" s="39"/>
      <c r="H80" s="39"/>
      <c r="I80" s="45"/>
      <c r="J80" s="29"/>
      <c r="K80" s="31"/>
      <c r="L80" s="29"/>
      <c r="M80" s="29">
        <f t="shared" si="15"/>
        <v>72</v>
      </c>
      <c r="N80" s="29">
        <f t="shared" si="15"/>
        <v>72</v>
      </c>
    </row>
    <row r="81" spans="1:14" ht="30">
      <c r="A81" s="75" t="s">
        <v>14</v>
      </c>
      <c r="B81" s="25">
        <v>914</v>
      </c>
      <c r="C81" s="26">
        <v>10</v>
      </c>
      <c r="D81" s="26" t="s">
        <v>18</v>
      </c>
      <c r="E81" s="25" t="s">
        <v>15</v>
      </c>
      <c r="F81" s="26"/>
      <c r="G81" s="39">
        <f>G82</f>
        <v>556</v>
      </c>
      <c r="H81" s="39">
        <f>I81-G81</f>
        <v>-156</v>
      </c>
      <c r="I81" s="45">
        <f>I82</f>
        <v>400</v>
      </c>
      <c r="J81" s="29">
        <f>J82</f>
        <v>575</v>
      </c>
      <c r="K81" s="31">
        <f>L81-J81</f>
        <v>-75</v>
      </c>
      <c r="L81" s="29">
        <f>L82</f>
        <v>500</v>
      </c>
      <c r="M81" s="29">
        <f t="shared" si="15"/>
        <v>72</v>
      </c>
      <c r="N81" s="29">
        <f t="shared" si="15"/>
        <v>72</v>
      </c>
    </row>
    <row r="82" spans="1:14" ht="45">
      <c r="A82" s="75" t="s">
        <v>16</v>
      </c>
      <c r="B82" s="25">
        <v>914</v>
      </c>
      <c r="C82" s="26">
        <v>10</v>
      </c>
      <c r="D82" s="26" t="s">
        <v>18</v>
      </c>
      <c r="E82" s="25" t="s">
        <v>17</v>
      </c>
      <c r="F82" s="26"/>
      <c r="G82" s="39">
        <f>G83</f>
        <v>556</v>
      </c>
      <c r="H82" s="39">
        <f>I82-G82</f>
        <v>-156</v>
      </c>
      <c r="I82" s="45">
        <f>I83</f>
        <v>400</v>
      </c>
      <c r="J82" s="29">
        <f>J83</f>
        <v>575</v>
      </c>
      <c r="K82" s="31">
        <f>L82-J82</f>
        <v>-75</v>
      </c>
      <c r="L82" s="29">
        <f>L83</f>
        <v>500</v>
      </c>
      <c r="M82" s="29">
        <f t="shared" si="15"/>
        <v>72</v>
      </c>
      <c r="N82" s="29">
        <f t="shared" si="15"/>
        <v>72</v>
      </c>
    </row>
    <row r="83" spans="1:14" ht="30">
      <c r="A83" s="75" t="s">
        <v>181</v>
      </c>
      <c r="B83" s="25">
        <v>914</v>
      </c>
      <c r="C83" s="26">
        <v>10</v>
      </c>
      <c r="D83" s="26" t="s">
        <v>18</v>
      </c>
      <c r="E83" s="25" t="s">
        <v>17</v>
      </c>
      <c r="F83" s="26" t="s">
        <v>182</v>
      </c>
      <c r="G83" s="39">
        <v>556</v>
      </c>
      <c r="H83" s="39">
        <f>I83-G83</f>
        <v>-156</v>
      </c>
      <c r="I83" s="45">
        <v>400</v>
      </c>
      <c r="J83" s="29">
        <v>575</v>
      </c>
      <c r="K83" s="31">
        <f>L83-J83</f>
        <v>-75</v>
      </c>
      <c r="L83" s="29">
        <v>500</v>
      </c>
      <c r="M83" s="29">
        <v>72</v>
      </c>
      <c r="N83" s="29">
        <f t="shared" si="15"/>
        <v>72</v>
      </c>
    </row>
    <row r="84" spans="1:14" ht="15">
      <c r="A84" s="75" t="s">
        <v>183</v>
      </c>
      <c r="B84" s="25">
        <v>914</v>
      </c>
      <c r="C84" s="26">
        <v>10</v>
      </c>
      <c r="D84" s="26" t="s">
        <v>18</v>
      </c>
      <c r="E84" s="25" t="s">
        <v>17</v>
      </c>
      <c r="F84" s="26" t="s">
        <v>184</v>
      </c>
      <c r="G84" s="39"/>
      <c r="H84" s="39"/>
      <c r="I84" s="45"/>
      <c r="J84" s="29"/>
      <c r="K84" s="31"/>
      <c r="L84" s="29"/>
      <c r="M84" s="29">
        <v>72</v>
      </c>
      <c r="N84" s="29">
        <v>72</v>
      </c>
    </row>
    <row r="85" spans="1:14" ht="15" hidden="1">
      <c r="A85" s="74" t="s">
        <v>196</v>
      </c>
      <c r="B85" s="25">
        <v>914</v>
      </c>
      <c r="C85" s="34"/>
      <c r="D85" s="34"/>
      <c r="E85" s="34"/>
      <c r="F85" s="34"/>
      <c r="G85" s="41" t="e">
        <f>#REF!</f>
        <v>#REF!</v>
      </c>
      <c r="H85" s="41" t="e">
        <f>I85-G85</f>
        <v>#REF!</v>
      </c>
      <c r="I85" s="42" t="e">
        <f>#REF!</f>
        <v>#REF!</v>
      </c>
      <c r="J85" s="41" t="e">
        <f>#REF!</f>
        <v>#REF!</v>
      </c>
      <c r="K85" s="41" t="e">
        <f>L85-J85</f>
        <v>#REF!</v>
      </c>
      <c r="L85" s="41" t="e">
        <f>#REF!</f>
        <v>#REF!</v>
      </c>
      <c r="M85" s="41">
        <f>M92</f>
        <v>5192</v>
      </c>
      <c r="N85" s="41">
        <f>N92</f>
        <v>5264</v>
      </c>
    </row>
    <row r="86" spans="1:14" ht="15">
      <c r="A86" s="71" t="s">
        <v>210</v>
      </c>
      <c r="B86" s="25">
        <v>914</v>
      </c>
      <c r="C86" s="34" t="s">
        <v>51</v>
      </c>
      <c r="D86" s="34" t="s">
        <v>19</v>
      </c>
      <c r="E86" s="34"/>
      <c r="F86" s="34"/>
      <c r="G86" s="41"/>
      <c r="H86" s="41"/>
      <c r="I86" s="42"/>
      <c r="J86" s="41"/>
      <c r="K86" s="41"/>
      <c r="L86" s="41"/>
      <c r="M86" s="41">
        <f aca="true" t="shared" si="16" ref="M86:N89">M87</f>
        <v>390</v>
      </c>
      <c r="N86" s="41">
        <f t="shared" si="16"/>
        <v>390</v>
      </c>
    </row>
    <row r="87" spans="1:14" ht="15">
      <c r="A87" s="75" t="s">
        <v>211</v>
      </c>
      <c r="B87" s="25">
        <v>914</v>
      </c>
      <c r="C87" s="97" t="s">
        <v>51</v>
      </c>
      <c r="D87" s="97" t="s">
        <v>19</v>
      </c>
      <c r="E87" s="97" t="s">
        <v>212</v>
      </c>
      <c r="F87" s="34"/>
      <c r="G87" s="41"/>
      <c r="H87" s="41"/>
      <c r="I87" s="42"/>
      <c r="J87" s="41"/>
      <c r="K87" s="41"/>
      <c r="L87" s="41"/>
      <c r="M87" s="31">
        <f t="shared" si="16"/>
        <v>390</v>
      </c>
      <c r="N87" s="31">
        <f t="shared" si="16"/>
        <v>390</v>
      </c>
    </row>
    <row r="88" spans="1:14" ht="15">
      <c r="A88" s="75" t="s">
        <v>213</v>
      </c>
      <c r="B88" s="25">
        <v>914</v>
      </c>
      <c r="C88" s="97" t="s">
        <v>51</v>
      </c>
      <c r="D88" s="97" t="s">
        <v>19</v>
      </c>
      <c r="E88" s="97" t="s">
        <v>214</v>
      </c>
      <c r="F88" s="97"/>
      <c r="G88" s="41"/>
      <c r="H88" s="41"/>
      <c r="I88" s="42"/>
      <c r="J88" s="41"/>
      <c r="K88" s="41"/>
      <c r="L88" s="41"/>
      <c r="M88" s="31">
        <f t="shared" si="16"/>
        <v>390</v>
      </c>
      <c r="N88" s="31">
        <f t="shared" si="16"/>
        <v>390</v>
      </c>
    </row>
    <row r="89" spans="1:14" ht="30">
      <c r="A89" s="75" t="s">
        <v>181</v>
      </c>
      <c r="B89" s="25">
        <v>914</v>
      </c>
      <c r="C89" s="97" t="s">
        <v>51</v>
      </c>
      <c r="D89" s="97" t="s">
        <v>19</v>
      </c>
      <c r="E89" s="97" t="s">
        <v>214</v>
      </c>
      <c r="F89" s="97" t="s">
        <v>182</v>
      </c>
      <c r="G89" s="41"/>
      <c r="H89" s="41"/>
      <c r="I89" s="42"/>
      <c r="J89" s="41"/>
      <c r="K89" s="41"/>
      <c r="L89" s="41"/>
      <c r="M89" s="31">
        <f t="shared" si="16"/>
        <v>390</v>
      </c>
      <c r="N89" s="31">
        <f t="shared" si="16"/>
        <v>390</v>
      </c>
    </row>
    <row r="90" spans="1:14" ht="30">
      <c r="A90" s="75" t="s">
        <v>215</v>
      </c>
      <c r="B90" s="25">
        <v>914</v>
      </c>
      <c r="C90" s="97" t="s">
        <v>51</v>
      </c>
      <c r="D90" s="97" t="s">
        <v>19</v>
      </c>
      <c r="E90" s="97" t="s">
        <v>214</v>
      </c>
      <c r="F90" s="97" t="s">
        <v>216</v>
      </c>
      <c r="G90" s="41"/>
      <c r="H90" s="41"/>
      <c r="I90" s="42"/>
      <c r="J90" s="41"/>
      <c r="K90" s="41"/>
      <c r="L90" s="41"/>
      <c r="M90" s="31">
        <v>390</v>
      </c>
      <c r="N90" s="31">
        <v>390</v>
      </c>
    </row>
    <row r="91" spans="1:14" ht="15">
      <c r="A91" s="71" t="s">
        <v>223</v>
      </c>
      <c r="B91" s="2">
        <v>955</v>
      </c>
      <c r="C91" s="97"/>
      <c r="D91" s="97"/>
      <c r="E91" s="97"/>
      <c r="F91" s="97"/>
      <c r="G91" s="41"/>
      <c r="H91" s="41"/>
      <c r="I91" s="42"/>
      <c r="J91" s="41"/>
      <c r="K91" s="41"/>
      <c r="L91" s="41"/>
      <c r="M91" s="41">
        <f>M92+M117</f>
        <v>5842</v>
      </c>
      <c r="N91" s="41">
        <f>N92+N117</f>
        <v>5914</v>
      </c>
    </row>
    <row r="92" spans="1:14" ht="15">
      <c r="A92" s="71" t="s">
        <v>162</v>
      </c>
      <c r="B92" s="25">
        <v>955</v>
      </c>
      <c r="C92" s="14" t="s">
        <v>0</v>
      </c>
      <c r="D92" s="14"/>
      <c r="E92" s="2"/>
      <c r="F92" s="14"/>
      <c r="G92" s="37" t="e">
        <f>G93+#REF!</f>
        <v>#REF!</v>
      </c>
      <c r="H92" s="37" t="e">
        <f>I92-G92</f>
        <v>#REF!</v>
      </c>
      <c r="I92" s="44" t="e">
        <f>I93+#REF!</f>
        <v>#REF!</v>
      </c>
      <c r="J92" s="30" t="e">
        <f>J93+#REF!</f>
        <v>#REF!</v>
      </c>
      <c r="K92" s="41" t="e">
        <f>L92-J92</f>
        <v>#REF!</v>
      </c>
      <c r="L92" s="30" t="e">
        <f>L93+#REF!</f>
        <v>#REF!</v>
      </c>
      <c r="M92" s="30">
        <f>M93</f>
        <v>5192</v>
      </c>
      <c r="N92" s="30">
        <f>N93</f>
        <v>5264</v>
      </c>
    </row>
    <row r="93" spans="1:14" ht="15">
      <c r="A93" s="71" t="s">
        <v>6</v>
      </c>
      <c r="B93" s="25">
        <v>955</v>
      </c>
      <c r="C93" s="14" t="s">
        <v>0</v>
      </c>
      <c r="D93" s="14" t="s">
        <v>18</v>
      </c>
      <c r="E93" s="2"/>
      <c r="F93" s="14"/>
      <c r="G93" s="37">
        <f>G95</f>
        <v>2485</v>
      </c>
      <c r="H93" s="37" t="e">
        <f>I93-G93</f>
        <v>#REF!</v>
      </c>
      <c r="I93" s="44" t="e">
        <f>I95+#REF!</f>
        <v>#REF!</v>
      </c>
      <c r="J93" s="30">
        <f>J95</f>
        <v>2562</v>
      </c>
      <c r="K93" s="41">
        <f>L93-J93</f>
        <v>-797</v>
      </c>
      <c r="L93" s="30">
        <f>L95</f>
        <v>1765</v>
      </c>
      <c r="M93" s="30">
        <f>M94+M106</f>
        <v>5192</v>
      </c>
      <c r="N93" s="30">
        <f>N94+N106</f>
        <v>5264</v>
      </c>
    </row>
    <row r="94" spans="1:14" s="83" customFormat="1" ht="45">
      <c r="A94" s="75" t="s">
        <v>48</v>
      </c>
      <c r="B94" s="25">
        <v>955</v>
      </c>
      <c r="C94" s="26" t="s">
        <v>0</v>
      </c>
      <c r="D94" s="26" t="s">
        <v>18</v>
      </c>
      <c r="E94" s="25" t="s">
        <v>49</v>
      </c>
      <c r="F94" s="26"/>
      <c r="G94" s="39"/>
      <c r="H94" s="39"/>
      <c r="I94" s="45"/>
      <c r="J94" s="29"/>
      <c r="K94" s="31"/>
      <c r="L94" s="29"/>
      <c r="M94" s="29">
        <f>M95</f>
        <v>4539</v>
      </c>
      <c r="N94" s="29">
        <f>N95</f>
        <v>4602</v>
      </c>
    </row>
    <row r="95" spans="1:14" ht="45">
      <c r="A95" s="75" t="s">
        <v>48</v>
      </c>
      <c r="B95" s="25">
        <v>955</v>
      </c>
      <c r="C95" s="26" t="s">
        <v>0</v>
      </c>
      <c r="D95" s="26" t="s">
        <v>18</v>
      </c>
      <c r="E95" s="25" t="s">
        <v>49</v>
      </c>
      <c r="F95" s="26"/>
      <c r="G95" s="39">
        <f>G96</f>
        <v>2485</v>
      </c>
      <c r="H95" s="39">
        <f>I95-G95</f>
        <v>-1012.4000000000001</v>
      </c>
      <c r="I95" s="45">
        <f>I96</f>
        <v>1472.6</v>
      </c>
      <c r="J95" s="29">
        <f>J96</f>
        <v>2562</v>
      </c>
      <c r="K95" s="31">
        <f>L95-J95</f>
        <v>-797</v>
      </c>
      <c r="L95" s="29">
        <f>L96</f>
        <v>1765</v>
      </c>
      <c r="M95" s="29">
        <f>M96</f>
        <v>4539</v>
      </c>
      <c r="N95" s="29">
        <f>N96</f>
        <v>4602</v>
      </c>
    </row>
    <row r="96" spans="1:14" ht="30">
      <c r="A96" s="75" t="s">
        <v>47</v>
      </c>
      <c r="B96" s="25">
        <v>955</v>
      </c>
      <c r="C96" s="26" t="s">
        <v>0</v>
      </c>
      <c r="D96" s="26" t="s">
        <v>18</v>
      </c>
      <c r="E96" s="25" t="s">
        <v>7</v>
      </c>
      <c r="F96" s="26"/>
      <c r="G96" s="39">
        <f>G97</f>
        <v>2485</v>
      </c>
      <c r="H96" s="39">
        <f>I96-G96</f>
        <v>-1012.4000000000001</v>
      </c>
      <c r="I96" s="45">
        <f>I97</f>
        <v>1472.6</v>
      </c>
      <c r="J96" s="29">
        <f>J97</f>
        <v>2562</v>
      </c>
      <c r="K96" s="31">
        <f>L96-J96</f>
        <v>-797</v>
      </c>
      <c r="L96" s="29">
        <f>L97</f>
        <v>1765</v>
      </c>
      <c r="M96" s="29">
        <f>M97+M101+M104</f>
        <v>4539</v>
      </c>
      <c r="N96" s="29">
        <f>N97+N101+N104</f>
        <v>4602</v>
      </c>
    </row>
    <row r="97" spans="1:14" ht="90">
      <c r="A97" s="76" t="s">
        <v>171</v>
      </c>
      <c r="B97" s="25">
        <v>955</v>
      </c>
      <c r="C97" s="26" t="s">
        <v>0</v>
      </c>
      <c r="D97" s="26" t="s">
        <v>18</v>
      </c>
      <c r="E97" s="25" t="s">
        <v>7</v>
      </c>
      <c r="F97" s="72">
        <v>100</v>
      </c>
      <c r="G97" s="64">
        <v>2485</v>
      </c>
      <c r="H97" s="39">
        <f>I97-G97</f>
        <v>-1012.4000000000001</v>
      </c>
      <c r="I97" s="45">
        <v>1472.6</v>
      </c>
      <c r="J97" s="29">
        <v>2562</v>
      </c>
      <c r="K97" s="31">
        <f>L97-J97</f>
        <v>-797</v>
      </c>
      <c r="L97" s="29">
        <v>1765</v>
      </c>
      <c r="M97" s="29">
        <f>M98</f>
        <v>2740</v>
      </c>
      <c r="N97" s="29">
        <f>N98</f>
        <v>2740</v>
      </c>
    </row>
    <row r="98" spans="1:14" ht="30">
      <c r="A98" s="76" t="s">
        <v>185</v>
      </c>
      <c r="B98" s="25">
        <v>955</v>
      </c>
      <c r="C98" s="26" t="s">
        <v>0</v>
      </c>
      <c r="D98" s="26" t="s">
        <v>18</v>
      </c>
      <c r="E98" s="25" t="s">
        <v>7</v>
      </c>
      <c r="F98" s="72">
        <v>110</v>
      </c>
      <c r="G98" s="64"/>
      <c r="H98" s="39"/>
      <c r="I98" s="45"/>
      <c r="J98" s="29"/>
      <c r="K98" s="31"/>
      <c r="L98" s="29"/>
      <c r="M98" s="29">
        <f>M99</f>
        <v>2740</v>
      </c>
      <c r="N98" s="29">
        <f>N99</f>
        <v>2740</v>
      </c>
    </row>
    <row r="99" spans="1:14" ht="15">
      <c r="A99" s="76" t="s">
        <v>173</v>
      </c>
      <c r="B99" s="25">
        <v>955</v>
      </c>
      <c r="C99" s="26" t="s">
        <v>0</v>
      </c>
      <c r="D99" s="26" t="s">
        <v>18</v>
      </c>
      <c r="E99" s="25" t="s">
        <v>7</v>
      </c>
      <c r="F99" s="18">
        <v>111</v>
      </c>
      <c r="G99" s="64"/>
      <c r="H99" s="39"/>
      <c r="I99" s="45"/>
      <c r="J99" s="29"/>
      <c r="K99" s="31"/>
      <c r="L99" s="29"/>
      <c r="M99" s="29">
        <v>2740</v>
      </c>
      <c r="N99" s="29">
        <v>2740</v>
      </c>
    </row>
    <row r="100" spans="1:14" ht="30">
      <c r="A100" s="76" t="s">
        <v>186</v>
      </c>
      <c r="B100" s="25">
        <v>955</v>
      </c>
      <c r="C100" s="26" t="s">
        <v>0</v>
      </c>
      <c r="D100" s="26" t="s">
        <v>18</v>
      </c>
      <c r="E100" s="25" t="s">
        <v>7</v>
      </c>
      <c r="F100" s="18">
        <v>112</v>
      </c>
      <c r="G100" s="64"/>
      <c r="H100" s="39"/>
      <c r="I100" s="45"/>
      <c r="J100" s="29"/>
      <c r="K100" s="31"/>
      <c r="L100" s="29"/>
      <c r="M100" s="29"/>
      <c r="N100" s="29"/>
    </row>
    <row r="101" spans="1:14" ht="30">
      <c r="A101" s="76" t="s">
        <v>174</v>
      </c>
      <c r="B101" s="25">
        <v>955</v>
      </c>
      <c r="C101" s="26" t="s">
        <v>0</v>
      </c>
      <c r="D101" s="26" t="s">
        <v>18</v>
      </c>
      <c r="E101" s="25" t="s">
        <v>7</v>
      </c>
      <c r="F101" s="72">
        <v>200</v>
      </c>
      <c r="G101" s="64"/>
      <c r="H101" s="39"/>
      <c r="I101" s="45"/>
      <c r="J101" s="29"/>
      <c r="K101" s="31"/>
      <c r="L101" s="29"/>
      <c r="M101" s="29">
        <f>M102</f>
        <v>1656</v>
      </c>
      <c r="N101" s="29">
        <f>N102</f>
        <v>1719</v>
      </c>
    </row>
    <row r="102" spans="1:14" ht="30">
      <c r="A102" s="76" t="s">
        <v>175</v>
      </c>
      <c r="B102" s="25">
        <v>955</v>
      </c>
      <c r="C102" s="26" t="s">
        <v>0</v>
      </c>
      <c r="D102" s="26" t="s">
        <v>18</v>
      </c>
      <c r="E102" s="25" t="s">
        <v>7</v>
      </c>
      <c r="F102" s="72">
        <v>240</v>
      </c>
      <c r="G102" s="64"/>
      <c r="H102" s="39"/>
      <c r="I102" s="45"/>
      <c r="J102" s="29"/>
      <c r="K102" s="31"/>
      <c r="L102" s="29"/>
      <c r="M102" s="29">
        <f>M103</f>
        <v>1656</v>
      </c>
      <c r="N102" s="29">
        <f>N103</f>
        <v>1719</v>
      </c>
    </row>
    <row r="103" spans="1:14" ht="30">
      <c r="A103" s="76" t="s">
        <v>176</v>
      </c>
      <c r="B103" s="25">
        <v>955</v>
      </c>
      <c r="C103" s="26" t="s">
        <v>0</v>
      </c>
      <c r="D103" s="26" t="s">
        <v>18</v>
      </c>
      <c r="E103" s="25" t="s">
        <v>7</v>
      </c>
      <c r="F103" s="18">
        <v>244</v>
      </c>
      <c r="G103" s="64"/>
      <c r="H103" s="39"/>
      <c r="I103" s="45"/>
      <c r="J103" s="29"/>
      <c r="K103" s="31"/>
      <c r="L103" s="29"/>
      <c r="M103" s="29">
        <v>1656</v>
      </c>
      <c r="N103" s="29">
        <v>1719</v>
      </c>
    </row>
    <row r="104" spans="1:14" ht="15">
      <c r="A104" s="76" t="s">
        <v>177</v>
      </c>
      <c r="B104" s="25">
        <v>955</v>
      </c>
      <c r="C104" s="26" t="s">
        <v>0</v>
      </c>
      <c r="D104" s="26" t="s">
        <v>18</v>
      </c>
      <c r="E104" s="25" t="s">
        <v>7</v>
      </c>
      <c r="F104" s="18">
        <v>800</v>
      </c>
      <c r="G104" s="64"/>
      <c r="H104" s="39"/>
      <c r="I104" s="45"/>
      <c r="J104" s="29"/>
      <c r="K104" s="31"/>
      <c r="L104" s="29"/>
      <c r="M104" s="29">
        <f>M105</f>
        <v>143</v>
      </c>
      <c r="N104" s="29">
        <f>N105</f>
        <v>143</v>
      </c>
    </row>
    <row r="105" spans="1:14" ht="30">
      <c r="A105" s="76" t="s">
        <v>209</v>
      </c>
      <c r="B105" s="25">
        <v>955</v>
      </c>
      <c r="C105" s="26" t="s">
        <v>0</v>
      </c>
      <c r="D105" s="26" t="s">
        <v>18</v>
      </c>
      <c r="E105" s="25" t="s">
        <v>7</v>
      </c>
      <c r="F105" s="18">
        <v>851</v>
      </c>
      <c r="G105" s="64"/>
      <c r="H105" s="39"/>
      <c r="I105" s="45"/>
      <c r="J105" s="29"/>
      <c r="K105" s="31"/>
      <c r="L105" s="29"/>
      <c r="M105" s="29">
        <v>143</v>
      </c>
      <c r="N105" s="29">
        <v>143</v>
      </c>
    </row>
    <row r="106" spans="1:14" ht="15">
      <c r="A106" s="75" t="s">
        <v>8</v>
      </c>
      <c r="B106" s="25">
        <v>955</v>
      </c>
      <c r="C106" s="26" t="s">
        <v>0</v>
      </c>
      <c r="D106" s="26" t="s">
        <v>18</v>
      </c>
      <c r="E106" s="25" t="s">
        <v>9</v>
      </c>
      <c r="F106" s="26"/>
      <c r="G106" s="39">
        <f>G107</f>
        <v>1554</v>
      </c>
      <c r="H106" s="39">
        <f>I106-G106</f>
        <v>-20.90000000000009</v>
      </c>
      <c r="I106" s="45">
        <f>I107</f>
        <v>1533.1</v>
      </c>
      <c r="J106" s="29">
        <f>J107</f>
        <v>1315</v>
      </c>
      <c r="K106" s="31">
        <f>L106-J106</f>
        <v>379.20000000000005</v>
      </c>
      <c r="L106" s="29">
        <f>L107</f>
        <v>1694.2</v>
      </c>
      <c r="M106" s="29">
        <f>M107</f>
        <v>653</v>
      </c>
      <c r="N106" s="29">
        <f>N107</f>
        <v>662</v>
      </c>
    </row>
    <row r="107" spans="1:14" ht="30">
      <c r="A107" s="75" t="s">
        <v>47</v>
      </c>
      <c r="B107" s="25">
        <v>955</v>
      </c>
      <c r="C107" s="26" t="s">
        <v>0</v>
      </c>
      <c r="D107" s="26" t="s">
        <v>18</v>
      </c>
      <c r="E107" s="25" t="s">
        <v>10</v>
      </c>
      <c r="F107" s="26"/>
      <c r="G107" s="39">
        <f>G112</f>
        <v>1554</v>
      </c>
      <c r="H107" s="39">
        <f>I107-G107</f>
        <v>-20.90000000000009</v>
      </c>
      <c r="I107" s="45">
        <f>I112</f>
        <v>1533.1</v>
      </c>
      <c r="J107" s="29">
        <f>J112</f>
        <v>1315</v>
      </c>
      <c r="K107" s="31">
        <f>L107-J107</f>
        <v>379.20000000000005</v>
      </c>
      <c r="L107" s="29">
        <f>L112</f>
        <v>1694.2</v>
      </c>
      <c r="M107" s="29">
        <f>M108+M112+M115</f>
        <v>653</v>
      </c>
      <c r="N107" s="29">
        <f>N108+N112+N115</f>
        <v>662</v>
      </c>
    </row>
    <row r="108" spans="1:14" ht="90">
      <c r="A108" s="76" t="s">
        <v>171</v>
      </c>
      <c r="B108" s="25">
        <v>955</v>
      </c>
      <c r="C108" s="26" t="s">
        <v>0</v>
      </c>
      <c r="D108" s="26" t="s">
        <v>18</v>
      </c>
      <c r="E108" s="25" t="s">
        <v>10</v>
      </c>
      <c r="F108" s="72">
        <v>100</v>
      </c>
      <c r="G108" s="64">
        <v>2485</v>
      </c>
      <c r="H108" s="39">
        <f>I108-G108</f>
        <v>-1012.4000000000001</v>
      </c>
      <c r="I108" s="45">
        <v>1472.6</v>
      </c>
      <c r="J108" s="29">
        <v>2562</v>
      </c>
      <c r="K108" s="31">
        <f>L108-J108</f>
        <v>-797</v>
      </c>
      <c r="L108" s="29">
        <v>1765</v>
      </c>
      <c r="M108" s="29">
        <f>M109+M111</f>
        <v>372</v>
      </c>
      <c r="N108" s="29">
        <f>N109+N111</f>
        <v>372</v>
      </c>
    </row>
    <row r="109" spans="1:14" ht="30">
      <c r="A109" s="76" t="s">
        <v>185</v>
      </c>
      <c r="B109" s="25">
        <v>955</v>
      </c>
      <c r="C109" s="26" t="s">
        <v>0</v>
      </c>
      <c r="D109" s="26" t="s">
        <v>18</v>
      </c>
      <c r="E109" s="25" t="s">
        <v>10</v>
      </c>
      <c r="F109" s="72">
        <v>110</v>
      </c>
      <c r="G109" s="64"/>
      <c r="H109" s="39"/>
      <c r="I109" s="45"/>
      <c r="J109" s="29"/>
      <c r="K109" s="31"/>
      <c r="L109" s="29"/>
      <c r="M109" s="29">
        <f>M110</f>
        <v>369</v>
      </c>
      <c r="N109" s="29">
        <f>N110</f>
        <v>369</v>
      </c>
    </row>
    <row r="110" spans="1:14" ht="15">
      <c r="A110" s="76" t="s">
        <v>173</v>
      </c>
      <c r="B110" s="25">
        <v>955</v>
      </c>
      <c r="C110" s="26" t="s">
        <v>0</v>
      </c>
      <c r="D110" s="26" t="s">
        <v>18</v>
      </c>
      <c r="E110" s="25" t="s">
        <v>10</v>
      </c>
      <c r="F110" s="18">
        <v>111</v>
      </c>
      <c r="G110" s="64"/>
      <c r="H110" s="39"/>
      <c r="I110" s="45"/>
      <c r="J110" s="29"/>
      <c r="K110" s="31"/>
      <c r="L110" s="29"/>
      <c r="M110" s="29">
        <v>369</v>
      </c>
      <c r="N110" s="29">
        <v>369</v>
      </c>
    </row>
    <row r="111" spans="1:14" ht="30">
      <c r="A111" s="76" t="s">
        <v>186</v>
      </c>
      <c r="B111" s="25">
        <v>955</v>
      </c>
      <c r="C111" s="26" t="s">
        <v>0</v>
      </c>
      <c r="D111" s="26" t="s">
        <v>18</v>
      </c>
      <c r="E111" s="25" t="s">
        <v>10</v>
      </c>
      <c r="F111" s="18">
        <v>112</v>
      </c>
      <c r="G111" s="64"/>
      <c r="H111" s="39"/>
      <c r="I111" s="45"/>
      <c r="J111" s="29"/>
      <c r="K111" s="31"/>
      <c r="L111" s="29"/>
      <c r="M111" s="29">
        <v>3</v>
      </c>
      <c r="N111" s="29">
        <v>3</v>
      </c>
    </row>
    <row r="112" spans="1:14" ht="30">
      <c r="A112" s="76" t="s">
        <v>174</v>
      </c>
      <c r="B112" s="25">
        <v>955</v>
      </c>
      <c r="C112" s="26" t="s">
        <v>0</v>
      </c>
      <c r="D112" s="26" t="s">
        <v>18</v>
      </c>
      <c r="E112" s="25" t="s">
        <v>10</v>
      </c>
      <c r="F112" s="72">
        <v>200</v>
      </c>
      <c r="G112" s="39">
        <v>1554</v>
      </c>
      <c r="H112" s="39">
        <f>I112-G112</f>
        <v>-20.90000000000009</v>
      </c>
      <c r="I112" s="45">
        <v>1533.1</v>
      </c>
      <c r="J112" s="29">
        <v>1315</v>
      </c>
      <c r="K112" s="31">
        <f>L112-J112</f>
        <v>379.20000000000005</v>
      </c>
      <c r="L112" s="29">
        <v>1694.2</v>
      </c>
      <c r="M112" s="29">
        <f>M113</f>
        <v>243</v>
      </c>
      <c r="N112" s="29">
        <f>N113</f>
        <v>252</v>
      </c>
    </row>
    <row r="113" spans="1:14" ht="30">
      <c r="A113" s="76" t="s">
        <v>175</v>
      </c>
      <c r="B113" s="25">
        <v>955</v>
      </c>
      <c r="C113" s="26" t="s">
        <v>0</v>
      </c>
      <c r="D113" s="26" t="s">
        <v>18</v>
      </c>
      <c r="E113" s="25" t="s">
        <v>10</v>
      </c>
      <c r="F113" s="72">
        <v>240</v>
      </c>
      <c r="G113" s="39"/>
      <c r="H113" s="39"/>
      <c r="I113" s="45"/>
      <c r="J113" s="29"/>
      <c r="K113" s="31"/>
      <c r="L113" s="29"/>
      <c r="M113" s="29">
        <f>M114</f>
        <v>243</v>
      </c>
      <c r="N113" s="29">
        <f>N114</f>
        <v>252</v>
      </c>
    </row>
    <row r="114" spans="1:14" ht="30">
      <c r="A114" s="76" t="s">
        <v>176</v>
      </c>
      <c r="B114" s="25">
        <v>955</v>
      </c>
      <c r="C114" s="26" t="s">
        <v>0</v>
      </c>
      <c r="D114" s="26" t="s">
        <v>18</v>
      </c>
      <c r="E114" s="25" t="s">
        <v>10</v>
      </c>
      <c r="F114" s="72">
        <v>244</v>
      </c>
      <c r="G114" s="39"/>
      <c r="H114" s="39"/>
      <c r="I114" s="45"/>
      <c r="J114" s="29"/>
      <c r="K114" s="31"/>
      <c r="L114" s="29"/>
      <c r="M114" s="29">
        <v>243</v>
      </c>
      <c r="N114" s="29">
        <v>252</v>
      </c>
    </row>
    <row r="115" spans="1:14" ht="15">
      <c r="A115" s="76" t="s">
        <v>177</v>
      </c>
      <c r="B115" s="25">
        <v>955</v>
      </c>
      <c r="C115" s="26" t="s">
        <v>0</v>
      </c>
      <c r="D115" s="26" t="s">
        <v>18</v>
      </c>
      <c r="E115" s="25" t="s">
        <v>10</v>
      </c>
      <c r="F115" s="72">
        <v>800</v>
      </c>
      <c r="G115" s="39"/>
      <c r="H115" s="39"/>
      <c r="I115" s="45"/>
      <c r="J115" s="29"/>
      <c r="K115" s="31"/>
      <c r="L115" s="29"/>
      <c r="M115" s="29">
        <f>M116</f>
        <v>38</v>
      </c>
      <c r="N115" s="29">
        <f>N116</f>
        <v>38</v>
      </c>
    </row>
    <row r="116" spans="1:14" ht="30">
      <c r="A116" s="76" t="s">
        <v>209</v>
      </c>
      <c r="B116" s="25">
        <v>955</v>
      </c>
      <c r="C116" s="26" t="s">
        <v>0</v>
      </c>
      <c r="D116" s="26" t="s">
        <v>18</v>
      </c>
      <c r="E116" s="25" t="s">
        <v>10</v>
      </c>
      <c r="F116" s="72">
        <v>851</v>
      </c>
      <c r="G116" s="39"/>
      <c r="H116" s="39"/>
      <c r="I116" s="45"/>
      <c r="J116" s="29"/>
      <c r="K116" s="31"/>
      <c r="L116" s="29"/>
      <c r="M116" s="29">
        <v>38</v>
      </c>
      <c r="N116" s="29">
        <v>38</v>
      </c>
    </row>
    <row r="117" spans="1:14" ht="15">
      <c r="A117" s="71" t="s">
        <v>217</v>
      </c>
      <c r="B117" s="2">
        <v>955</v>
      </c>
      <c r="C117" s="14" t="s">
        <v>202</v>
      </c>
      <c r="D117" s="26"/>
      <c r="E117" s="25"/>
      <c r="F117" s="72"/>
      <c r="G117" s="39"/>
      <c r="H117" s="39"/>
      <c r="I117" s="45"/>
      <c r="J117" s="29"/>
      <c r="K117" s="31"/>
      <c r="L117" s="29"/>
      <c r="M117" s="30">
        <f aca="true" t="shared" si="17" ref="M117:N121">M118</f>
        <v>650</v>
      </c>
      <c r="N117" s="30">
        <f t="shared" si="17"/>
        <v>650</v>
      </c>
    </row>
    <row r="118" spans="1:14" ht="15">
      <c r="A118" s="75" t="s">
        <v>218</v>
      </c>
      <c r="B118" s="25">
        <v>955</v>
      </c>
      <c r="C118" s="26" t="s">
        <v>202</v>
      </c>
      <c r="D118" s="26" t="s">
        <v>23</v>
      </c>
      <c r="E118" s="2"/>
      <c r="F118" s="14"/>
      <c r="G118" s="39"/>
      <c r="H118" s="39"/>
      <c r="I118" s="45"/>
      <c r="J118" s="29"/>
      <c r="K118" s="31"/>
      <c r="L118" s="29"/>
      <c r="M118" s="29">
        <f t="shared" si="17"/>
        <v>650</v>
      </c>
      <c r="N118" s="29">
        <f t="shared" si="17"/>
        <v>650</v>
      </c>
    </row>
    <row r="119" spans="1:14" ht="30">
      <c r="A119" s="75" t="s">
        <v>219</v>
      </c>
      <c r="B119" s="25">
        <v>955</v>
      </c>
      <c r="C119" s="26" t="s">
        <v>202</v>
      </c>
      <c r="D119" s="26" t="s">
        <v>23</v>
      </c>
      <c r="E119" s="25" t="s">
        <v>220</v>
      </c>
      <c r="F119" s="14"/>
      <c r="G119" s="39"/>
      <c r="H119" s="39"/>
      <c r="I119" s="45"/>
      <c r="J119" s="29"/>
      <c r="K119" s="31"/>
      <c r="L119" s="29"/>
      <c r="M119" s="29">
        <f t="shared" si="17"/>
        <v>650</v>
      </c>
      <c r="N119" s="29">
        <f t="shared" si="17"/>
        <v>650</v>
      </c>
    </row>
    <row r="120" spans="1:14" ht="30">
      <c r="A120" s="75" t="s">
        <v>221</v>
      </c>
      <c r="B120" s="25">
        <v>955</v>
      </c>
      <c r="C120" s="26" t="s">
        <v>202</v>
      </c>
      <c r="D120" s="26" t="s">
        <v>23</v>
      </c>
      <c r="E120" s="25" t="s">
        <v>222</v>
      </c>
      <c r="F120" s="14"/>
      <c r="G120" s="39"/>
      <c r="H120" s="39"/>
      <c r="I120" s="45"/>
      <c r="J120" s="29"/>
      <c r="K120" s="31"/>
      <c r="L120" s="29"/>
      <c r="M120" s="29">
        <f t="shared" si="17"/>
        <v>650</v>
      </c>
      <c r="N120" s="29">
        <f t="shared" si="17"/>
        <v>650</v>
      </c>
    </row>
    <row r="121" spans="1:14" ht="30">
      <c r="A121" s="76" t="s">
        <v>174</v>
      </c>
      <c r="B121" s="25">
        <v>955</v>
      </c>
      <c r="C121" s="26" t="s">
        <v>202</v>
      </c>
      <c r="D121" s="26" t="s">
        <v>23</v>
      </c>
      <c r="E121" s="25" t="s">
        <v>222</v>
      </c>
      <c r="F121" s="18">
        <v>200</v>
      </c>
      <c r="G121" s="39"/>
      <c r="H121" s="39"/>
      <c r="I121" s="45"/>
      <c r="J121" s="29"/>
      <c r="K121" s="31"/>
      <c r="L121" s="29"/>
      <c r="M121" s="29">
        <f t="shared" si="17"/>
        <v>650</v>
      </c>
      <c r="N121" s="29">
        <f t="shared" si="17"/>
        <v>650</v>
      </c>
    </row>
    <row r="122" spans="1:14" ht="30">
      <c r="A122" s="76" t="s">
        <v>175</v>
      </c>
      <c r="B122" s="25">
        <v>955</v>
      </c>
      <c r="C122" s="26" t="s">
        <v>202</v>
      </c>
      <c r="D122" s="26" t="s">
        <v>23</v>
      </c>
      <c r="E122" s="25" t="s">
        <v>222</v>
      </c>
      <c r="F122" s="18">
        <v>240</v>
      </c>
      <c r="G122" s="39"/>
      <c r="H122" s="39"/>
      <c r="I122" s="45"/>
      <c r="J122" s="29"/>
      <c r="K122" s="31"/>
      <c r="L122" s="29"/>
      <c r="M122" s="29">
        <v>650</v>
      </c>
      <c r="N122" s="29">
        <f>N123</f>
        <v>650</v>
      </c>
    </row>
    <row r="123" spans="1:14" ht="30">
      <c r="A123" s="76" t="s">
        <v>176</v>
      </c>
      <c r="B123" s="25">
        <v>955</v>
      </c>
      <c r="C123" s="26" t="s">
        <v>202</v>
      </c>
      <c r="D123" s="26" t="s">
        <v>23</v>
      </c>
      <c r="E123" s="25" t="s">
        <v>222</v>
      </c>
      <c r="F123" s="18">
        <v>244</v>
      </c>
      <c r="G123" s="39"/>
      <c r="H123" s="39"/>
      <c r="I123" s="45"/>
      <c r="J123" s="29"/>
      <c r="K123" s="31"/>
      <c r="L123" s="29"/>
      <c r="M123" s="29">
        <v>650</v>
      </c>
      <c r="N123" s="29">
        <v>650</v>
      </c>
    </row>
  </sheetData>
  <mergeCells count="12">
    <mergeCell ref="N8:N9"/>
    <mergeCell ref="A1:N5"/>
    <mergeCell ref="A7:N7"/>
    <mergeCell ref="A8:A9"/>
    <mergeCell ref="B8:B9"/>
    <mergeCell ref="C8:C9"/>
    <mergeCell ref="D8:D9"/>
    <mergeCell ref="E8:E9"/>
    <mergeCell ref="F8:F9"/>
    <mergeCell ref="G8:I8"/>
    <mergeCell ref="J8:L8"/>
    <mergeCell ref="M8:M9"/>
  </mergeCells>
  <printOptions/>
  <pageMargins left="0.7874015748031497" right="0.7874015748031497" top="0.7874015748031497" bottom="0.7874015748031497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tabColor indexed="12"/>
  </sheetPr>
  <dimension ref="A1:I109"/>
  <sheetViews>
    <sheetView workbookViewId="0" topLeftCell="A73">
      <selection activeCell="H14" sqref="H14"/>
    </sheetView>
  </sheetViews>
  <sheetFormatPr defaultColWidth="9.00390625" defaultRowHeight="12.75"/>
  <cols>
    <col min="1" max="1" width="65.00390625" style="28" customWidth="1"/>
    <col min="2" max="2" width="3.25390625" style="84" bestFit="1" customWidth="1"/>
    <col min="3" max="3" width="4.00390625" style="84" bestFit="1" customWidth="1"/>
    <col min="4" max="4" width="10.125" style="28" bestFit="1" customWidth="1"/>
    <col min="5" max="5" width="4.375" style="84" bestFit="1" customWidth="1"/>
    <col min="6" max="6" width="0.12890625" style="28" hidden="1" customWidth="1"/>
    <col min="7" max="7" width="11.625" style="28" hidden="1" customWidth="1"/>
    <col min="8" max="8" width="12.875" style="28" bestFit="1" customWidth="1"/>
    <col min="9" max="16384" width="9.125" style="73" customWidth="1"/>
  </cols>
  <sheetData>
    <row r="1" spans="1:9" ht="15">
      <c r="A1" s="108" t="s">
        <v>230</v>
      </c>
      <c r="B1" s="108"/>
      <c r="C1" s="108"/>
      <c r="D1" s="108"/>
      <c r="E1" s="108"/>
      <c r="F1" s="108"/>
      <c r="G1" s="108"/>
      <c r="H1" s="108"/>
      <c r="I1" s="108"/>
    </row>
    <row r="2" spans="1:9" ht="15">
      <c r="A2" s="108"/>
      <c r="B2" s="108"/>
      <c r="C2" s="108"/>
      <c r="D2" s="108"/>
      <c r="E2" s="108"/>
      <c r="F2" s="108"/>
      <c r="G2" s="108"/>
      <c r="H2" s="108"/>
      <c r="I2" s="108"/>
    </row>
    <row r="3" spans="1:9" ht="15">
      <c r="A3" s="108"/>
      <c r="B3" s="108"/>
      <c r="C3" s="108"/>
      <c r="D3" s="108"/>
      <c r="E3" s="108"/>
      <c r="F3" s="108"/>
      <c r="G3" s="108"/>
      <c r="H3" s="108"/>
      <c r="I3" s="108"/>
    </row>
    <row r="4" spans="1:9" ht="78.75" customHeight="1">
      <c r="A4" s="108"/>
      <c r="B4" s="108"/>
      <c r="C4" s="108"/>
      <c r="D4" s="108"/>
      <c r="E4" s="108"/>
      <c r="F4" s="108"/>
      <c r="G4" s="108"/>
      <c r="H4" s="108"/>
      <c r="I4" s="108"/>
    </row>
    <row r="5" spans="1:9" ht="45" customHeight="1">
      <c r="A5" s="114" t="s">
        <v>199</v>
      </c>
      <c r="B5" s="114"/>
      <c r="C5" s="114"/>
      <c r="D5" s="114"/>
      <c r="E5" s="114"/>
      <c r="F5" s="114"/>
      <c r="G5" s="114"/>
      <c r="H5" s="114"/>
      <c r="I5" s="114"/>
    </row>
    <row r="6" spans="1:9" ht="15">
      <c r="A6" s="105" t="s">
        <v>27</v>
      </c>
      <c r="B6" s="115" t="s">
        <v>54</v>
      </c>
      <c r="C6" s="115" t="s">
        <v>55</v>
      </c>
      <c r="D6" s="105" t="s">
        <v>56</v>
      </c>
      <c r="E6" s="115" t="s">
        <v>57</v>
      </c>
      <c r="F6" s="111" t="s">
        <v>82</v>
      </c>
      <c r="G6" s="111" t="s">
        <v>83</v>
      </c>
      <c r="H6" s="111" t="s">
        <v>188</v>
      </c>
      <c r="I6" s="111" t="s">
        <v>188</v>
      </c>
    </row>
    <row r="7" spans="1:9" ht="15">
      <c r="A7" s="105"/>
      <c r="B7" s="115"/>
      <c r="C7" s="115"/>
      <c r="D7" s="105"/>
      <c r="E7" s="115"/>
      <c r="F7" s="112"/>
      <c r="G7" s="112"/>
      <c r="H7" s="112"/>
      <c r="I7" s="112"/>
    </row>
    <row r="8" spans="1:9" ht="15">
      <c r="A8" s="105"/>
      <c r="B8" s="115"/>
      <c r="C8" s="115"/>
      <c r="D8" s="105"/>
      <c r="E8" s="115"/>
      <c r="F8" s="112"/>
      <c r="G8" s="112"/>
      <c r="H8" s="112"/>
      <c r="I8" s="112"/>
    </row>
    <row r="9" spans="1:9" ht="15">
      <c r="A9" s="105"/>
      <c r="B9" s="115"/>
      <c r="C9" s="115"/>
      <c r="D9" s="105"/>
      <c r="E9" s="115"/>
      <c r="F9" s="112"/>
      <c r="G9" s="112"/>
      <c r="H9" s="112"/>
      <c r="I9" s="112"/>
    </row>
    <row r="10" spans="1:9" ht="15">
      <c r="A10" s="105"/>
      <c r="B10" s="115"/>
      <c r="C10" s="115"/>
      <c r="D10" s="105"/>
      <c r="E10" s="115"/>
      <c r="F10" s="113"/>
      <c r="G10" s="113"/>
      <c r="H10" s="113"/>
      <c r="I10" s="113"/>
    </row>
    <row r="11" spans="1:9" ht="15">
      <c r="A11" s="25">
        <v>1</v>
      </c>
      <c r="B11" s="26" t="s">
        <v>71</v>
      </c>
      <c r="C11" s="26" t="s">
        <v>72</v>
      </c>
      <c r="D11" s="25">
        <v>4</v>
      </c>
      <c r="E11" s="26" t="s">
        <v>73</v>
      </c>
      <c r="F11" s="27">
        <v>6</v>
      </c>
      <c r="G11" s="27">
        <v>7</v>
      </c>
      <c r="H11" s="27">
        <v>8</v>
      </c>
      <c r="I11" s="27">
        <v>9</v>
      </c>
    </row>
    <row r="12" spans="1:9" ht="15">
      <c r="A12" s="74" t="s">
        <v>52</v>
      </c>
      <c r="B12" s="69"/>
      <c r="C12" s="69"/>
      <c r="D12" s="70"/>
      <c r="E12" s="69"/>
      <c r="F12" s="35" t="e">
        <f>F13+F31+#REF!+#REF!+F68+#REF!+#REF!+#REF!+F92+F38+#REF!</f>
        <v>#REF!</v>
      </c>
      <c r="G12" s="35" t="e">
        <f>G13+G31+#REF!+#REF!+G68+#REF!+#REF!+#REF!+G92+G38+#REF!</f>
        <v>#REF!</v>
      </c>
      <c r="H12" s="35">
        <f>H13+H31+H38+H68+H92+H103</f>
        <v>27804</v>
      </c>
      <c r="I12" s="35">
        <f>I13+I31+I38+I68+I92+I103</f>
        <v>29012</v>
      </c>
    </row>
    <row r="13" spans="1:9" ht="15">
      <c r="A13" s="71" t="s">
        <v>159</v>
      </c>
      <c r="B13" s="14" t="s">
        <v>18</v>
      </c>
      <c r="C13" s="14"/>
      <c r="D13" s="2"/>
      <c r="E13" s="14"/>
      <c r="F13" s="30" t="e">
        <f>#REF!+F14+#REF!+#REF!+#REF!+#REF!+#REF!</f>
        <v>#REF!</v>
      </c>
      <c r="G13" s="30" t="e">
        <f>#REF!+G14+#REF!+#REF!+#REF!+#REF!+#REF!</f>
        <v>#REF!</v>
      </c>
      <c r="H13" s="30">
        <f>H14</f>
        <v>8111</v>
      </c>
      <c r="I13" s="30">
        <f>I14</f>
        <v>8161</v>
      </c>
    </row>
    <row r="14" spans="1:9" ht="42.75">
      <c r="A14" s="71" t="s">
        <v>38</v>
      </c>
      <c r="B14" s="14" t="s">
        <v>18</v>
      </c>
      <c r="C14" s="14" t="s">
        <v>21</v>
      </c>
      <c r="D14" s="2"/>
      <c r="E14" s="14"/>
      <c r="F14" s="30" t="e">
        <f>F15</f>
        <v>#REF!</v>
      </c>
      <c r="G14" s="30" t="e">
        <f>G15</f>
        <v>#REF!</v>
      </c>
      <c r="H14" s="30">
        <f>H15</f>
        <v>8111</v>
      </c>
      <c r="I14" s="30">
        <f>I15</f>
        <v>8161</v>
      </c>
    </row>
    <row r="15" spans="1:9" ht="45">
      <c r="A15" s="75" t="s">
        <v>33</v>
      </c>
      <c r="B15" s="26" t="s">
        <v>18</v>
      </c>
      <c r="C15" s="26" t="s">
        <v>21</v>
      </c>
      <c r="D15" s="25" t="s">
        <v>34</v>
      </c>
      <c r="E15" s="26"/>
      <c r="F15" s="29" t="e">
        <f>F16+F27</f>
        <v>#REF!</v>
      </c>
      <c r="G15" s="29" t="e">
        <f>G16+G27</f>
        <v>#REF!</v>
      </c>
      <c r="H15" s="29">
        <f>H16+H27</f>
        <v>8111</v>
      </c>
      <c r="I15" s="29">
        <f>I16+I27</f>
        <v>8161</v>
      </c>
    </row>
    <row r="16" spans="1:9" ht="15">
      <c r="A16" s="75" t="s">
        <v>36</v>
      </c>
      <c r="B16" s="26" t="s">
        <v>18</v>
      </c>
      <c r="C16" s="26" t="s">
        <v>21</v>
      </c>
      <c r="D16" s="25" t="s">
        <v>37</v>
      </c>
      <c r="E16" s="26"/>
      <c r="F16" s="29" t="e">
        <f>#REF!</f>
        <v>#REF!</v>
      </c>
      <c r="G16" s="29" t="e">
        <f>#REF!</f>
        <v>#REF!</v>
      </c>
      <c r="H16" s="29">
        <f>H17+H21+H24</f>
        <v>7273</v>
      </c>
      <c r="I16" s="29">
        <f>I17+I21+I24</f>
        <v>7323</v>
      </c>
    </row>
    <row r="17" spans="1:9" ht="45">
      <c r="A17" s="76" t="s">
        <v>171</v>
      </c>
      <c r="B17" s="26" t="s">
        <v>18</v>
      </c>
      <c r="C17" s="26" t="s">
        <v>21</v>
      </c>
      <c r="D17" s="25" t="s">
        <v>37</v>
      </c>
      <c r="E17" s="25">
        <v>100</v>
      </c>
      <c r="F17" s="29"/>
      <c r="G17" s="29"/>
      <c r="H17" s="29">
        <f>H18+H20</f>
        <v>4746</v>
      </c>
      <c r="I17" s="29">
        <f>I18+I20</f>
        <v>4746</v>
      </c>
    </row>
    <row r="18" spans="1:9" ht="15">
      <c r="A18" s="76" t="s">
        <v>172</v>
      </c>
      <c r="B18" s="26" t="s">
        <v>18</v>
      </c>
      <c r="C18" s="26" t="s">
        <v>21</v>
      </c>
      <c r="D18" s="25" t="s">
        <v>37</v>
      </c>
      <c r="E18" s="18">
        <v>120</v>
      </c>
      <c r="F18" s="29"/>
      <c r="G18" s="29"/>
      <c r="H18" s="29">
        <f>H19</f>
        <v>4701</v>
      </c>
      <c r="I18" s="29">
        <f>I19</f>
        <v>4701</v>
      </c>
    </row>
    <row r="19" spans="1:9" ht="15">
      <c r="A19" s="76" t="s">
        <v>173</v>
      </c>
      <c r="B19" s="26" t="s">
        <v>18</v>
      </c>
      <c r="C19" s="26" t="s">
        <v>21</v>
      </c>
      <c r="D19" s="25" t="s">
        <v>37</v>
      </c>
      <c r="E19" s="18">
        <v>121</v>
      </c>
      <c r="F19" s="29"/>
      <c r="G19" s="29"/>
      <c r="H19" s="29">
        <f>'Вед-я ст-ра 2013-2014'!M19</f>
        <v>4701</v>
      </c>
      <c r="I19" s="29">
        <f>'Вед-я ст-ра 2013-2014'!N19</f>
        <v>4701</v>
      </c>
    </row>
    <row r="20" spans="1:9" ht="15">
      <c r="A20" s="76" t="s">
        <v>186</v>
      </c>
      <c r="B20" s="26" t="s">
        <v>18</v>
      </c>
      <c r="C20" s="26" t="s">
        <v>21</v>
      </c>
      <c r="D20" s="25" t="s">
        <v>37</v>
      </c>
      <c r="E20" s="18">
        <v>112</v>
      </c>
      <c r="F20" s="29"/>
      <c r="G20" s="29"/>
      <c r="H20" s="29">
        <v>45</v>
      </c>
      <c r="I20" s="29">
        <v>45</v>
      </c>
    </row>
    <row r="21" spans="1:9" ht="15">
      <c r="A21" s="76" t="s">
        <v>174</v>
      </c>
      <c r="B21" s="26" t="s">
        <v>18</v>
      </c>
      <c r="C21" s="26" t="s">
        <v>21</v>
      </c>
      <c r="D21" s="25" t="s">
        <v>37</v>
      </c>
      <c r="E21" s="18">
        <v>200</v>
      </c>
      <c r="F21" s="29"/>
      <c r="G21" s="29"/>
      <c r="H21" s="29">
        <f>H22</f>
        <v>2512</v>
      </c>
      <c r="I21" s="29">
        <f>I22</f>
        <v>2562</v>
      </c>
    </row>
    <row r="22" spans="1:9" ht="15">
      <c r="A22" s="76" t="s">
        <v>175</v>
      </c>
      <c r="B22" s="26" t="s">
        <v>18</v>
      </c>
      <c r="C22" s="26" t="s">
        <v>21</v>
      </c>
      <c r="D22" s="25" t="s">
        <v>37</v>
      </c>
      <c r="E22" s="18">
        <v>240</v>
      </c>
      <c r="F22" s="29"/>
      <c r="G22" s="29"/>
      <c r="H22" s="29">
        <f>H23</f>
        <v>2512</v>
      </c>
      <c r="I22" s="29">
        <f>I23</f>
        <v>2562</v>
      </c>
    </row>
    <row r="23" spans="1:9" ht="15">
      <c r="A23" s="76" t="s">
        <v>176</v>
      </c>
      <c r="B23" s="26" t="s">
        <v>18</v>
      </c>
      <c r="C23" s="26" t="s">
        <v>21</v>
      </c>
      <c r="D23" s="25" t="s">
        <v>37</v>
      </c>
      <c r="E23" s="18">
        <v>244</v>
      </c>
      <c r="F23" s="29"/>
      <c r="G23" s="29"/>
      <c r="H23" s="29">
        <f>'Вед-я ст-ра 2013-2014'!M23</f>
        <v>2512</v>
      </c>
      <c r="I23" s="29">
        <f>'Вед-я ст-ра 2013-2014'!N23</f>
        <v>2562</v>
      </c>
    </row>
    <row r="24" spans="1:9" ht="15">
      <c r="A24" s="76" t="s">
        <v>177</v>
      </c>
      <c r="B24" s="26" t="s">
        <v>18</v>
      </c>
      <c r="C24" s="26" t="s">
        <v>21</v>
      </c>
      <c r="D24" s="25" t="s">
        <v>37</v>
      </c>
      <c r="E24" s="18">
        <v>800</v>
      </c>
      <c r="F24" s="29"/>
      <c r="G24" s="29"/>
      <c r="H24" s="29">
        <f>H25</f>
        <v>15</v>
      </c>
      <c r="I24" s="29">
        <f>I25</f>
        <v>15</v>
      </c>
    </row>
    <row r="25" spans="1:9" ht="15">
      <c r="A25" s="76" t="s">
        <v>178</v>
      </c>
      <c r="B25" s="26" t="s">
        <v>18</v>
      </c>
      <c r="C25" s="26" t="s">
        <v>21</v>
      </c>
      <c r="D25" s="25" t="s">
        <v>37</v>
      </c>
      <c r="E25" s="18">
        <v>850</v>
      </c>
      <c r="F25" s="29"/>
      <c r="G25" s="29"/>
      <c r="H25" s="29">
        <f>H26</f>
        <v>15</v>
      </c>
      <c r="I25" s="29">
        <f>I26</f>
        <v>15</v>
      </c>
    </row>
    <row r="26" spans="1:9" ht="15">
      <c r="A26" s="76" t="s">
        <v>179</v>
      </c>
      <c r="B26" s="26" t="s">
        <v>18</v>
      </c>
      <c r="C26" s="26" t="s">
        <v>21</v>
      </c>
      <c r="D26" s="25" t="s">
        <v>37</v>
      </c>
      <c r="E26" s="18">
        <v>852</v>
      </c>
      <c r="F26" s="29"/>
      <c r="G26" s="29"/>
      <c r="H26" s="29">
        <f>'Вед-я ст-ра 2013-2014'!M26</f>
        <v>15</v>
      </c>
      <c r="I26" s="29">
        <f>'Вед-я ст-ра 2013-2014'!N26</f>
        <v>15</v>
      </c>
    </row>
    <row r="27" spans="1:9" ht="30">
      <c r="A27" s="75" t="s">
        <v>39</v>
      </c>
      <c r="B27" s="26" t="s">
        <v>18</v>
      </c>
      <c r="C27" s="26" t="s">
        <v>21</v>
      </c>
      <c r="D27" s="25" t="s">
        <v>40</v>
      </c>
      <c r="E27" s="26"/>
      <c r="F27" s="29">
        <f>F30</f>
        <v>0</v>
      </c>
      <c r="G27" s="29">
        <f>G30</f>
        <v>0</v>
      </c>
      <c r="H27" s="29">
        <f aca="true" t="shared" si="0" ref="H27:I29">H28</f>
        <v>838</v>
      </c>
      <c r="I27" s="29">
        <f t="shared" si="0"/>
        <v>838</v>
      </c>
    </row>
    <row r="28" spans="1:9" ht="45">
      <c r="A28" s="76" t="s">
        <v>171</v>
      </c>
      <c r="B28" s="26" t="s">
        <v>18</v>
      </c>
      <c r="C28" s="26" t="s">
        <v>21</v>
      </c>
      <c r="D28" s="25" t="s">
        <v>40</v>
      </c>
      <c r="E28" s="25">
        <v>100</v>
      </c>
      <c r="F28" s="29"/>
      <c r="G28" s="29"/>
      <c r="H28" s="29">
        <f t="shared" si="0"/>
        <v>838</v>
      </c>
      <c r="I28" s="29">
        <f t="shared" si="0"/>
        <v>838</v>
      </c>
    </row>
    <row r="29" spans="1:9" ht="15">
      <c r="A29" s="76" t="s">
        <v>172</v>
      </c>
      <c r="B29" s="26" t="s">
        <v>18</v>
      </c>
      <c r="C29" s="26" t="s">
        <v>21</v>
      </c>
      <c r="D29" s="25" t="s">
        <v>40</v>
      </c>
      <c r="E29" s="18">
        <v>120</v>
      </c>
      <c r="F29" s="29"/>
      <c r="G29" s="29"/>
      <c r="H29" s="29">
        <f t="shared" si="0"/>
        <v>838</v>
      </c>
      <c r="I29" s="29">
        <f t="shared" si="0"/>
        <v>838</v>
      </c>
    </row>
    <row r="30" spans="1:9" ht="15">
      <c r="A30" s="76" t="s">
        <v>173</v>
      </c>
      <c r="B30" s="26" t="s">
        <v>18</v>
      </c>
      <c r="C30" s="26" t="s">
        <v>21</v>
      </c>
      <c r="D30" s="25" t="s">
        <v>40</v>
      </c>
      <c r="E30" s="18">
        <v>121</v>
      </c>
      <c r="F30" s="29">
        <f>'Вед-я ст-ра 2013-2014'!$I$30</f>
        <v>0</v>
      </c>
      <c r="G30" s="29">
        <f>'Вед-я ст-ра 2013-2014'!L30</f>
        <v>0</v>
      </c>
      <c r="H30" s="29">
        <f>'Вед-я ст-ра 2013-2014'!M30</f>
        <v>838</v>
      </c>
      <c r="I30" s="29">
        <f>'Вед-я ст-ра 2013-2014'!N30</f>
        <v>838</v>
      </c>
    </row>
    <row r="31" spans="1:9" ht="28.5">
      <c r="A31" s="71" t="s">
        <v>160</v>
      </c>
      <c r="B31" s="14" t="s">
        <v>19</v>
      </c>
      <c r="C31" s="14"/>
      <c r="D31" s="2"/>
      <c r="E31" s="14"/>
      <c r="F31" s="30" t="e">
        <f>#REF!+#REF!</f>
        <v>#REF!</v>
      </c>
      <c r="G31" s="30" t="e">
        <f>#REF!+#REF!</f>
        <v>#REF!</v>
      </c>
      <c r="H31" s="30">
        <f aca="true" t="shared" si="1" ref="H31:I36">H32</f>
        <v>300</v>
      </c>
      <c r="I31" s="30">
        <f t="shared" si="1"/>
        <v>300</v>
      </c>
    </row>
    <row r="32" spans="1:9" ht="30">
      <c r="A32" s="75" t="s">
        <v>156</v>
      </c>
      <c r="B32" s="26" t="s">
        <v>19</v>
      </c>
      <c r="C32" s="26" t="s">
        <v>25</v>
      </c>
      <c r="D32" s="25"/>
      <c r="E32" s="26"/>
      <c r="F32" s="30"/>
      <c r="G32" s="30"/>
      <c r="H32" s="29">
        <f t="shared" si="1"/>
        <v>300</v>
      </c>
      <c r="I32" s="29">
        <f t="shared" si="1"/>
        <v>300</v>
      </c>
    </row>
    <row r="33" spans="1:9" ht="45">
      <c r="A33" s="75" t="s">
        <v>168</v>
      </c>
      <c r="B33" s="26" t="s">
        <v>19</v>
      </c>
      <c r="C33" s="26" t="s">
        <v>25</v>
      </c>
      <c r="D33" s="25" t="s">
        <v>67</v>
      </c>
      <c r="E33" s="26"/>
      <c r="F33" s="30"/>
      <c r="G33" s="30"/>
      <c r="H33" s="29">
        <f t="shared" si="1"/>
        <v>300</v>
      </c>
      <c r="I33" s="29">
        <f t="shared" si="1"/>
        <v>300</v>
      </c>
    </row>
    <row r="34" spans="1:9" ht="30">
      <c r="A34" s="75" t="s">
        <v>68</v>
      </c>
      <c r="B34" s="26" t="s">
        <v>19</v>
      </c>
      <c r="C34" s="26" t="s">
        <v>25</v>
      </c>
      <c r="D34" s="25" t="s">
        <v>79</v>
      </c>
      <c r="E34" s="26"/>
      <c r="F34" s="30"/>
      <c r="G34" s="30"/>
      <c r="H34" s="29">
        <f t="shared" si="1"/>
        <v>300</v>
      </c>
      <c r="I34" s="29">
        <f t="shared" si="1"/>
        <v>300</v>
      </c>
    </row>
    <row r="35" spans="1:9" ht="15">
      <c r="A35" s="76" t="s">
        <v>174</v>
      </c>
      <c r="B35" s="26" t="s">
        <v>19</v>
      </c>
      <c r="C35" s="26" t="s">
        <v>25</v>
      </c>
      <c r="D35" s="25" t="s">
        <v>79</v>
      </c>
      <c r="E35" s="72">
        <v>200</v>
      </c>
      <c r="F35" s="30"/>
      <c r="G35" s="30"/>
      <c r="H35" s="29">
        <f t="shared" si="1"/>
        <v>300</v>
      </c>
      <c r="I35" s="29">
        <f t="shared" si="1"/>
        <v>300</v>
      </c>
    </row>
    <row r="36" spans="1:9" ht="15">
      <c r="A36" s="76" t="s">
        <v>175</v>
      </c>
      <c r="B36" s="26" t="s">
        <v>19</v>
      </c>
      <c r="C36" s="26" t="s">
        <v>25</v>
      </c>
      <c r="D36" s="25" t="s">
        <v>79</v>
      </c>
      <c r="E36" s="72">
        <v>240</v>
      </c>
      <c r="F36" s="30"/>
      <c r="G36" s="30"/>
      <c r="H36" s="29">
        <f t="shared" si="1"/>
        <v>300</v>
      </c>
      <c r="I36" s="29">
        <f t="shared" si="1"/>
        <v>300</v>
      </c>
    </row>
    <row r="37" spans="1:9" ht="15">
      <c r="A37" s="76" t="s">
        <v>176</v>
      </c>
      <c r="B37" s="26" t="s">
        <v>19</v>
      </c>
      <c r="C37" s="26" t="s">
        <v>25</v>
      </c>
      <c r="D37" s="25" t="s">
        <v>79</v>
      </c>
      <c r="E37" s="72">
        <v>244</v>
      </c>
      <c r="F37" s="30"/>
      <c r="G37" s="30"/>
      <c r="H37" s="29">
        <f>'Вед-я ст-ра 2013-2014'!M37</f>
        <v>300</v>
      </c>
      <c r="I37" s="29">
        <f>'Вед-я ст-ра 2013-2014'!N37</f>
        <v>300</v>
      </c>
    </row>
    <row r="38" spans="1:9" s="77" customFormat="1" ht="15">
      <c r="A38" s="71" t="s">
        <v>161</v>
      </c>
      <c r="B38" s="14" t="s">
        <v>24</v>
      </c>
      <c r="C38" s="14"/>
      <c r="D38" s="2"/>
      <c r="E38" s="14"/>
      <c r="F38" s="30" t="e">
        <f>F43+#REF!</f>
        <v>#REF!</v>
      </c>
      <c r="G38" s="30" t="e">
        <f>G43+#REF!</f>
        <v>#REF!</v>
      </c>
      <c r="H38" s="30">
        <f>H39+H43</f>
        <v>13089</v>
      </c>
      <c r="I38" s="30">
        <f>I39+I43</f>
        <v>14175</v>
      </c>
    </row>
    <row r="39" spans="1:9" s="77" customFormat="1" ht="15">
      <c r="A39" s="71" t="s">
        <v>203</v>
      </c>
      <c r="B39" s="14" t="s">
        <v>24</v>
      </c>
      <c r="C39" s="14" t="s">
        <v>18</v>
      </c>
      <c r="D39" s="2"/>
      <c r="E39" s="14"/>
      <c r="F39" s="30"/>
      <c r="G39" s="30"/>
      <c r="H39" s="30">
        <f aca="true" t="shared" si="2" ref="H39:I41">H40</f>
        <v>460</v>
      </c>
      <c r="I39" s="30">
        <f t="shared" si="2"/>
        <v>460</v>
      </c>
    </row>
    <row r="40" spans="1:9" s="77" customFormat="1" ht="15">
      <c r="A40" s="75" t="s">
        <v>174</v>
      </c>
      <c r="B40" s="26" t="s">
        <v>24</v>
      </c>
      <c r="C40" s="26" t="s">
        <v>18</v>
      </c>
      <c r="D40" s="25" t="s">
        <v>205</v>
      </c>
      <c r="E40" s="26" t="s">
        <v>206</v>
      </c>
      <c r="F40" s="30"/>
      <c r="G40" s="30"/>
      <c r="H40" s="29">
        <f t="shared" si="2"/>
        <v>460</v>
      </c>
      <c r="I40" s="29">
        <f t="shared" si="2"/>
        <v>460</v>
      </c>
    </row>
    <row r="41" spans="1:9" s="77" customFormat="1" ht="15">
      <c r="A41" s="76" t="s">
        <v>175</v>
      </c>
      <c r="B41" s="26" t="s">
        <v>24</v>
      </c>
      <c r="C41" s="26" t="s">
        <v>18</v>
      </c>
      <c r="D41" s="25" t="s">
        <v>205</v>
      </c>
      <c r="E41" s="26" t="s">
        <v>207</v>
      </c>
      <c r="F41" s="30"/>
      <c r="G41" s="30"/>
      <c r="H41" s="29">
        <f t="shared" si="2"/>
        <v>460</v>
      </c>
      <c r="I41" s="29">
        <f t="shared" si="2"/>
        <v>460</v>
      </c>
    </row>
    <row r="42" spans="1:9" s="77" customFormat="1" ht="30">
      <c r="A42" s="76" t="s">
        <v>204</v>
      </c>
      <c r="B42" s="26" t="s">
        <v>24</v>
      </c>
      <c r="C42" s="26" t="s">
        <v>18</v>
      </c>
      <c r="D42" s="25" t="s">
        <v>205</v>
      </c>
      <c r="E42" s="26" t="s">
        <v>208</v>
      </c>
      <c r="F42" s="30"/>
      <c r="G42" s="30"/>
      <c r="H42" s="29">
        <v>460</v>
      </c>
      <c r="I42" s="29">
        <v>460</v>
      </c>
    </row>
    <row r="43" spans="1:9" s="78" customFormat="1" ht="15">
      <c r="A43" s="71" t="s">
        <v>2</v>
      </c>
      <c r="B43" s="14" t="s">
        <v>24</v>
      </c>
      <c r="C43" s="14" t="s">
        <v>19</v>
      </c>
      <c r="D43" s="2"/>
      <c r="E43" s="14"/>
      <c r="F43" s="30">
        <f>F66</f>
        <v>0</v>
      </c>
      <c r="G43" s="30">
        <f>G66</f>
        <v>0</v>
      </c>
      <c r="H43" s="30">
        <f>H44+H48+H52+H56+H60+H64</f>
        <v>12629</v>
      </c>
      <c r="I43" s="30">
        <f>I48+I64+I52+I56+I60</f>
        <v>13715</v>
      </c>
    </row>
    <row r="44" spans="1:9" s="78" customFormat="1" ht="15">
      <c r="A44" s="71" t="s">
        <v>76</v>
      </c>
      <c r="B44" s="14" t="s">
        <v>24</v>
      </c>
      <c r="C44" s="14" t="s">
        <v>19</v>
      </c>
      <c r="D44" s="2" t="s">
        <v>226</v>
      </c>
      <c r="E44" s="14"/>
      <c r="F44" s="30"/>
      <c r="G44" s="30"/>
      <c r="H44" s="30">
        <f>H45</f>
        <v>1000</v>
      </c>
      <c r="I44" s="30"/>
    </row>
    <row r="45" spans="1:9" s="78" customFormat="1" ht="15">
      <c r="A45" s="76" t="s">
        <v>174</v>
      </c>
      <c r="B45" s="26" t="s">
        <v>24</v>
      </c>
      <c r="C45" s="26" t="s">
        <v>19</v>
      </c>
      <c r="D45" s="25" t="s">
        <v>226</v>
      </c>
      <c r="E45" s="26" t="s">
        <v>206</v>
      </c>
      <c r="F45" s="30"/>
      <c r="G45" s="30"/>
      <c r="H45" s="29">
        <f>H46</f>
        <v>1000</v>
      </c>
      <c r="I45" s="30"/>
    </row>
    <row r="46" spans="1:9" s="78" customFormat="1" ht="15">
      <c r="A46" s="76" t="s">
        <v>175</v>
      </c>
      <c r="B46" s="26" t="s">
        <v>24</v>
      </c>
      <c r="C46" s="26" t="s">
        <v>19</v>
      </c>
      <c r="D46" s="25" t="s">
        <v>226</v>
      </c>
      <c r="E46" s="26" t="s">
        <v>207</v>
      </c>
      <c r="F46" s="30"/>
      <c r="G46" s="30"/>
      <c r="H46" s="29">
        <f>H47</f>
        <v>1000</v>
      </c>
      <c r="I46" s="30"/>
    </row>
    <row r="47" spans="1:9" s="78" customFormat="1" ht="15">
      <c r="A47" s="76" t="s">
        <v>176</v>
      </c>
      <c r="B47" s="26" t="s">
        <v>24</v>
      </c>
      <c r="C47" s="26" t="s">
        <v>19</v>
      </c>
      <c r="D47" s="25" t="s">
        <v>226</v>
      </c>
      <c r="E47" s="26" t="s">
        <v>228</v>
      </c>
      <c r="F47" s="30"/>
      <c r="G47" s="30"/>
      <c r="H47" s="29">
        <v>1000</v>
      </c>
      <c r="I47" s="30"/>
    </row>
    <row r="48" spans="1:9" s="78" customFormat="1" ht="15">
      <c r="A48" s="71" t="s">
        <v>190</v>
      </c>
      <c r="B48" s="26" t="s">
        <v>24</v>
      </c>
      <c r="C48" s="26" t="s">
        <v>19</v>
      </c>
      <c r="D48" s="25" t="s">
        <v>189</v>
      </c>
      <c r="E48" s="26"/>
      <c r="F48" s="30"/>
      <c r="G48" s="30"/>
      <c r="H48" s="29">
        <f aca="true" t="shared" si="3" ref="H48:I50">H49</f>
        <v>1780</v>
      </c>
      <c r="I48" s="29">
        <f t="shared" si="3"/>
        <v>1930</v>
      </c>
    </row>
    <row r="49" spans="1:9" s="78" customFormat="1" ht="15">
      <c r="A49" s="76" t="s">
        <v>174</v>
      </c>
      <c r="B49" s="26" t="s">
        <v>24</v>
      </c>
      <c r="C49" s="26" t="s">
        <v>19</v>
      </c>
      <c r="D49" s="25" t="s">
        <v>189</v>
      </c>
      <c r="E49" s="72">
        <v>200</v>
      </c>
      <c r="F49" s="30"/>
      <c r="G49" s="30"/>
      <c r="H49" s="29">
        <f t="shared" si="3"/>
        <v>1780</v>
      </c>
      <c r="I49" s="29">
        <f t="shared" si="3"/>
        <v>1930</v>
      </c>
    </row>
    <row r="50" spans="1:9" s="78" customFormat="1" ht="15">
      <c r="A50" s="76" t="s">
        <v>175</v>
      </c>
      <c r="B50" s="26" t="s">
        <v>24</v>
      </c>
      <c r="C50" s="26" t="s">
        <v>19</v>
      </c>
      <c r="D50" s="25" t="s">
        <v>189</v>
      </c>
      <c r="E50" s="72">
        <v>240</v>
      </c>
      <c r="F50" s="30"/>
      <c r="G50" s="30"/>
      <c r="H50" s="29">
        <f t="shared" si="3"/>
        <v>1780</v>
      </c>
      <c r="I50" s="29">
        <f t="shared" si="3"/>
        <v>1930</v>
      </c>
    </row>
    <row r="51" spans="1:9" s="78" customFormat="1" ht="15">
      <c r="A51" s="76" t="s">
        <v>176</v>
      </c>
      <c r="B51" s="26" t="s">
        <v>24</v>
      </c>
      <c r="C51" s="26" t="s">
        <v>19</v>
      </c>
      <c r="D51" s="25" t="s">
        <v>189</v>
      </c>
      <c r="E51" s="72">
        <v>244</v>
      </c>
      <c r="F51" s="30"/>
      <c r="G51" s="30"/>
      <c r="H51" s="29">
        <f>'Вед-я ст-ра 2013-2014'!M55</f>
        <v>1780</v>
      </c>
      <c r="I51" s="29">
        <f>'Вед-я ст-ра 2013-2014'!N55</f>
        <v>1930</v>
      </c>
    </row>
    <row r="52" spans="1:9" s="78" customFormat="1" ht="42.75">
      <c r="A52" s="71" t="s">
        <v>192</v>
      </c>
      <c r="B52" s="26" t="s">
        <v>24</v>
      </c>
      <c r="C52" s="26" t="s">
        <v>19</v>
      </c>
      <c r="D52" s="25" t="s">
        <v>191</v>
      </c>
      <c r="E52" s="26"/>
      <c r="F52" s="30"/>
      <c r="G52" s="30"/>
      <c r="H52" s="29">
        <f aca="true" t="shared" si="4" ref="H52:I54">H53</f>
        <v>3200</v>
      </c>
      <c r="I52" s="29">
        <f t="shared" si="4"/>
        <v>3200</v>
      </c>
    </row>
    <row r="53" spans="1:9" s="78" customFormat="1" ht="15">
      <c r="A53" s="76" t="s">
        <v>174</v>
      </c>
      <c r="B53" s="26" t="s">
        <v>24</v>
      </c>
      <c r="C53" s="26" t="s">
        <v>19</v>
      </c>
      <c r="D53" s="25" t="s">
        <v>191</v>
      </c>
      <c r="E53" s="72">
        <v>200</v>
      </c>
      <c r="F53" s="30"/>
      <c r="G53" s="30"/>
      <c r="H53" s="29">
        <f t="shared" si="4"/>
        <v>3200</v>
      </c>
      <c r="I53" s="29">
        <f t="shared" si="4"/>
        <v>3200</v>
      </c>
    </row>
    <row r="54" spans="1:9" s="78" customFormat="1" ht="15">
      <c r="A54" s="76" t="s">
        <v>175</v>
      </c>
      <c r="B54" s="26" t="s">
        <v>24</v>
      </c>
      <c r="C54" s="26" t="s">
        <v>19</v>
      </c>
      <c r="D54" s="25" t="s">
        <v>191</v>
      </c>
      <c r="E54" s="72">
        <v>240</v>
      </c>
      <c r="F54" s="30"/>
      <c r="G54" s="30"/>
      <c r="H54" s="29">
        <f t="shared" si="4"/>
        <v>3200</v>
      </c>
      <c r="I54" s="29">
        <f t="shared" si="4"/>
        <v>3200</v>
      </c>
    </row>
    <row r="55" spans="1:9" s="78" customFormat="1" ht="15">
      <c r="A55" s="76" t="s">
        <v>176</v>
      </c>
      <c r="B55" s="26" t="s">
        <v>24</v>
      </c>
      <c r="C55" s="26" t="s">
        <v>19</v>
      </c>
      <c r="D55" s="25" t="s">
        <v>191</v>
      </c>
      <c r="E55" s="72">
        <v>244</v>
      </c>
      <c r="F55" s="30"/>
      <c r="G55" s="30"/>
      <c r="H55" s="29">
        <f>'Вед-я ст-ра 2013-2014'!M59</f>
        <v>3200</v>
      </c>
      <c r="I55" s="29">
        <f>'Вед-я ст-ра 2013-2014'!N59</f>
        <v>3200</v>
      </c>
    </row>
    <row r="56" spans="1:9" s="78" customFormat="1" ht="15">
      <c r="A56" s="71" t="s">
        <v>193</v>
      </c>
      <c r="B56" s="26" t="s">
        <v>24</v>
      </c>
      <c r="C56" s="26" t="s">
        <v>19</v>
      </c>
      <c r="D56" s="25" t="s">
        <v>194</v>
      </c>
      <c r="E56" s="26"/>
      <c r="F56" s="30"/>
      <c r="G56" s="30"/>
      <c r="H56" s="29">
        <f aca="true" t="shared" si="5" ref="H56:I58">H57</f>
        <v>240</v>
      </c>
      <c r="I56" s="29">
        <f t="shared" si="5"/>
        <v>240</v>
      </c>
    </row>
    <row r="57" spans="1:9" s="78" customFormat="1" ht="15">
      <c r="A57" s="76" t="s">
        <v>174</v>
      </c>
      <c r="B57" s="26" t="s">
        <v>24</v>
      </c>
      <c r="C57" s="26" t="s">
        <v>19</v>
      </c>
      <c r="D57" s="25" t="s">
        <v>194</v>
      </c>
      <c r="E57" s="72">
        <v>200</v>
      </c>
      <c r="F57" s="30"/>
      <c r="G57" s="30"/>
      <c r="H57" s="29">
        <f t="shared" si="5"/>
        <v>240</v>
      </c>
      <c r="I57" s="29">
        <f t="shared" si="5"/>
        <v>240</v>
      </c>
    </row>
    <row r="58" spans="1:9" s="78" customFormat="1" ht="15">
      <c r="A58" s="76" t="s">
        <v>175</v>
      </c>
      <c r="B58" s="26" t="s">
        <v>24</v>
      </c>
      <c r="C58" s="26" t="s">
        <v>19</v>
      </c>
      <c r="D58" s="25" t="s">
        <v>194</v>
      </c>
      <c r="E58" s="72">
        <v>240</v>
      </c>
      <c r="F58" s="30"/>
      <c r="G58" s="30"/>
      <c r="H58" s="29">
        <f t="shared" si="5"/>
        <v>240</v>
      </c>
      <c r="I58" s="29">
        <f t="shared" si="5"/>
        <v>240</v>
      </c>
    </row>
    <row r="59" spans="1:9" s="78" customFormat="1" ht="15">
      <c r="A59" s="76" t="s">
        <v>176</v>
      </c>
      <c r="B59" s="26" t="s">
        <v>24</v>
      </c>
      <c r="C59" s="26" t="s">
        <v>19</v>
      </c>
      <c r="D59" s="25" t="s">
        <v>194</v>
      </c>
      <c r="E59" s="72">
        <v>244</v>
      </c>
      <c r="F59" s="30"/>
      <c r="G59" s="30"/>
      <c r="H59" s="29">
        <f>'Вед-я ст-ра 2013-2014'!M63</f>
        <v>240</v>
      </c>
      <c r="I59" s="29">
        <f>'Вед-я ст-ра 2013-2014'!N63</f>
        <v>240</v>
      </c>
    </row>
    <row r="60" spans="1:9" s="78" customFormat="1" ht="15">
      <c r="A60" s="71" t="s">
        <v>165</v>
      </c>
      <c r="B60" s="26" t="s">
        <v>24</v>
      </c>
      <c r="C60" s="26" t="s">
        <v>19</v>
      </c>
      <c r="D60" s="25" t="s">
        <v>166</v>
      </c>
      <c r="E60" s="26"/>
      <c r="F60" s="30"/>
      <c r="G60" s="30"/>
      <c r="H60" s="29">
        <f aca="true" t="shared" si="6" ref="H60:I62">H61</f>
        <v>220</v>
      </c>
      <c r="I60" s="29">
        <f t="shared" si="6"/>
        <v>220</v>
      </c>
    </row>
    <row r="61" spans="1:9" s="78" customFormat="1" ht="15">
      <c r="A61" s="76" t="s">
        <v>174</v>
      </c>
      <c r="B61" s="26" t="s">
        <v>24</v>
      </c>
      <c r="C61" s="26" t="s">
        <v>19</v>
      </c>
      <c r="D61" s="25" t="s">
        <v>166</v>
      </c>
      <c r="E61" s="72">
        <v>200</v>
      </c>
      <c r="F61" s="30"/>
      <c r="G61" s="30"/>
      <c r="H61" s="29">
        <f t="shared" si="6"/>
        <v>220</v>
      </c>
      <c r="I61" s="29">
        <f t="shared" si="6"/>
        <v>220</v>
      </c>
    </row>
    <row r="62" spans="1:9" s="78" customFormat="1" ht="15">
      <c r="A62" s="76" t="s">
        <v>175</v>
      </c>
      <c r="B62" s="26" t="s">
        <v>24</v>
      </c>
      <c r="C62" s="26" t="s">
        <v>19</v>
      </c>
      <c r="D62" s="25" t="s">
        <v>166</v>
      </c>
      <c r="E62" s="72">
        <v>240</v>
      </c>
      <c r="F62" s="30"/>
      <c r="G62" s="30"/>
      <c r="H62" s="29">
        <f t="shared" si="6"/>
        <v>220</v>
      </c>
      <c r="I62" s="29">
        <f t="shared" si="6"/>
        <v>220</v>
      </c>
    </row>
    <row r="63" spans="1:9" s="78" customFormat="1" ht="15">
      <c r="A63" s="76" t="s">
        <v>176</v>
      </c>
      <c r="B63" s="26" t="s">
        <v>24</v>
      </c>
      <c r="C63" s="26" t="s">
        <v>19</v>
      </c>
      <c r="D63" s="25" t="s">
        <v>166</v>
      </c>
      <c r="E63" s="72">
        <v>244</v>
      </c>
      <c r="F63" s="30"/>
      <c r="G63" s="30"/>
      <c r="H63" s="29">
        <f>'Вед-я ст-ра 2013-2014'!M67</f>
        <v>220</v>
      </c>
      <c r="I63" s="29">
        <f>'Вед-я ст-ра 2013-2014'!N67</f>
        <v>220</v>
      </c>
    </row>
    <row r="64" spans="1:9" s="78" customFormat="1" ht="28.5">
      <c r="A64" s="71" t="s">
        <v>169</v>
      </c>
      <c r="B64" s="26" t="s">
        <v>24</v>
      </c>
      <c r="C64" s="26" t="s">
        <v>19</v>
      </c>
      <c r="D64" s="25" t="s">
        <v>170</v>
      </c>
      <c r="E64" s="26"/>
      <c r="F64" s="30"/>
      <c r="G64" s="30"/>
      <c r="H64" s="29">
        <f aca="true" t="shared" si="7" ref="H64:I66">H65</f>
        <v>6189</v>
      </c>
      <c r="I64" s="29">
        <f t="shared" si="7"/>
        <v>8125</v>
      </c>
    </row>
    <row r="65" spans="1:9" s="78" customFormat="1" ht="15">
      <c r="A65" s="76" t="s">
        <v>174</v>
      </c>
      <c r="B65" s="26" t="s">
        <v>24</v>
      </c>
      <c r="C65" s="26" t="s">
        <v>19</v>
      </c>
      <c r="D65" s="25" t="s">
        <v>170</v>
      </c>
      <c r="E65" s="72">
        <v>200</v>
      </c>
      <c r="F65" s="30"/>
      <c r="G65" s="30"/>
      <c r="H65" s="29">
        <f t="shared" si="7"/>
        <v>6189</v>
      </c>
      <c r="I65" s="29">
        <f t="shared" si="7"/>
        <v>8125</v>
      </c>
    </row>
    <row r="66" spans="1:9" s="79" customFormat="1" ht="15">
      <c r="A66" s="76" t="s">
        <v>175</v>
      </c>
      <c r="B66" s="26" t="s">
        <v>24</v>
      </c>
      <c r="C66" s="26" t="s">
        <v>19</v>
      </c>
      <c r="D66" s="25" t="s">
        <v>170</v>
      </c>
      <c r="E66" s="72">
        <v>240</v>
      </c>
      <c r="F66" s="29"/>
      <c r="G66" s="29"/>
      <c r="H66" s="29">
        <f t="shared" si="7"/>
        <v>6189</v>
      </c>
      <c r="I66" s="29">
        <f t="shared" si="7"/>
        <v>8125</v>
      </c>
    </row>
    <row r="67" spans="1:9" ht="15">
      <c r="A67" s="76" t="s">
        <v>176</v>
      </c>
      <c r="B67" s="26" t="s">
        <v>24</v>
      </c>
      <c r="C67" s="26" t="s">
        <v>19</v>
      </c>
      <c r="D67" s="25" t="s">
        <v>170</v>
      </c>
      <c r="E67" s="72">
        <v>244</v>
      </c>
      <c r="F67" s="29"/>
      <c r="G67" s="29"/>
      <c r="H67" s="29">
        <f>'Вед-я ст-ра 2013-2014'!M71</f>
        <v>6189</v>
      </c>
      <c r="I67" s="29">
        <f>'Вед-я ст-ра 2013-2014'!N71</f>
        <v>8125</v>
      </c>
    </row>
    <row r="68" spans="1:9" ht="15">
      <c r="A68" s="83" t="s">
        <v>163</v>
      </c>
      <c r="B68" s="14" t="s">
        <v>0</v>
      </c>
      <c r="C68" s="14"/>
      <c r="D68" s="2"/>
      <c r="E68" s="14"/>
      <c r="F68" s="30" t="e">
        <f>F69+#REF!</f>
        <v>#REF!</v>
      </c>
      <c r="G68" s="30" t="e">
        <f>G69+#REF!</f>
        <v>#REF!</v>
      </c>
      <c r="H68" s="30">
        <f>H69</f>
        <v>5192</v>
      </c>
      <c r="I68" s="30">
        <f>I69</f>
        <v>5264</v>
      </c>
    </row>
    <row r="69" spans="1:9" ht="15">
      <c r="A69" s="71" t="s">
        <v>6</v>
      </c>
      <c r="B69" s="14" t="s">
        <v>0</v>
      </c>
      <c r="C69" s="14" t="s">
        <v>18</v>
      </c>
      <c r="D69" s="2"/>
      <c r="E69" s="14"/>
      <c r="F69" s="30" t="e">
        <f>F70+F81+#REF!+#REF!</f>
        <v>#REF!</v>
      </c>
      <c r="G69" s="30" t="e">
        <f>G70+G81+#REF!</f>
        <v>#REF!</v>
      </c>
      <c r="H69" s="30">
        <f>H70+H81</f>
        <v>5192</v>
      </c>
      <c r="I69" s="30">
        <f>I70+I81</f>
        <v>5264</v>
      </c>
    </row>
    <row r="70" spans="1:9" ht="30">
      <c r="A70" s="75" t="s">
        <v>48</v>
      </c>
      <c r="B70" s="26" t="s">
        <v>0</v>
      </c>
      <c r="C70" s="26" t="s">
        <v>18</v>
      </c>
      <c r="D70" s="25" t="s">
        <v>49</v>
      </c>
      <c r="E70" s="26"/>
      <c r="F70" s="29" t="e">
        <f>F71</f>
        <v>#REF!</v>
      </c>
      <c r="G70" s="29" t="e">
        <f>G71</f>
        <v>#REF!</v>
      </c>
      <c r="H70" s="29">
        <f>H71</f>
        <v>4539</v>
      </c>
      <c r="I70" s="29">
        <f>I71</f>
        <v>4602</v>
      </c>
    </row>
    <row r="71" spans="1:9" ht="15">
      <c r="A71" s="75" t="s">
        <v>47</v>
      </c>
      <c r="B71" s="26" t="s">
        <v>0</v>
      </c>
      <c r="C71" s="26" t="s">
        <v>18</v>
      </c>
      <c r="D71" s="25" t="s">
        <v>7</v>
      </c>
      <c r="E71" s="26"/>
      <c r="F71" s="29" t="e">
        <f>#REF!</f>
        <v>#REF!</v>
      </c>
      <c r="G71" s="29" t="e">
        <f>#REF!</f>
        <v>#REF!</v>
      </c>
      <c r="H71" s="29">
        <f>H72+H76+H79</f>
        <v>4539</v>
      </c>
      <c r="I71" s="29">
        <f>I72+I76+I79</f>
        <v>4602</v>
      </c>
    </row>
    <row r="72" spans="1:9" ht="45">
      <c r="A72" s="76" t="s">
        <v>171</v>
      </c>
      <c r="B72" s="26" t="s">
        <v>0</v>
      </c>
      <c r="C72" s="26" t="s">
        <v>18</v>
      </c>
      <c r="D72" s="25" t="s">
        <v>7</v>
      </c>
      <c r="E72" s="18">
        <v>100</v>
      </c>
      <c r="F72" s="29"/>
      <c r="G72" s="29"/>
      <c r="H72" s="29">
        <f>H73+H75</f>
        <v>2740</v>
      </c>
      <c r="I72" s="29">
        <f>I73</f>
        <v>2740</v>
      </c>
    </row>
    <row r="73" spans="1:9" ht="15">
      <c r="A73" s="76" t="s">
        <v>185</v>
      </c>
      <c r="B73" s="26" t="s">
        <v>0</v>
      </c>
      <c r="C73" s="26" t="s">
        <v>18</v>
      </c>
      <c r="D73" s="25" t="s">
        <v>7</v>
      </c>
      <c r="E73" s="18">
        <v>110</v>
      </c>
      <c r="F73" s="29"/>
      <c r="G73" s="29"/>
      <c r="H73" s="29">
        <f>H74</f>
        <v>2740</v>
      </c>
      <c r="I73" s="29">
        <f>I74</f>
        <v>2740</v>
      </c>
    </row>
    <row r="74" spans="1:9" ht="15">
      <c r="A74" s="76" t="s">
        <v>173</v>
      </c>
      <c r="B74" s="26" t="s">
        <v>0</v>
      </c>
      <c r="C74" s="26" t="s">
        <v>18</v>
      </c>
      <c r="D74" s="25" t="s">
        <v>7</v>
      </c>
      <c r="E74" s="18">
        <v>111</v>
      </c>
      <c r="F74" s="29"/>
      <c r="G74" s="29"/>
      <c r="H74" s="29">
        <f>'Вед-я ст-ра 2013-2014'!M99</f>
        <v>2740</v>
      </c>
      <c r="I74" s="29">
        <f>'Вед-я ст-ра 2013-2014'!N99</f>
        <v>2740</v>
      </c>
    </row>
    <row r="75" spans="1:9" ht="15">
      <c r="A75" s="76" t="s">
        <v>186</v>
      </c>
      <c r="B75" s="26" t="s">
        <v>0</v>
      </c>
      <c r="C75" s="26" t="s">
        <v>18</v>
      </c>
      <c r="D75" s="25" t="s">
        <v>7</v>
      </c>
      <c r="E75" s="18">
        <v>112</v>
      </c>
      <c r="F75" s="29"/>
      <c r="G75" s="29"/>
      <c r="H75" s="29">
        <f>'Вед-я ст-ра 2013-2014'!M100</f>
        <v>0</v>
      </c>
      <c r="I75" s="29">
        <f>'Вед-я ст-ра 2013-2014'!N100</f>
        <v>0</v>
      </c>
    </row>
    <row r="76" spans="1:9" ht="15">
      <c r="A76" s="76" t="s">
        <v>174</v>
      </c>
      <c r="B76" s="26" t="s">
        <v>0</v>
      </c>
      <c r="C76" s="26" t="s">
        <v>18</v>
      </c>
      <c r="D76" s="25" t="s">
        <v>7</v>
      </c>
      <c r="E76" s="18">
        <v>200</v>
      </c>
      <c r="F76" s="29"/>
      <c r="G76" s="29"/>
      <c r="H76" s="29">
        <f>H77</f>
        <v>1656</v>
      </c>
      <c r="I76" s="29">
        <f>I77</f>
        <v>1719</v>
      </c>
    </row>
    <row r="77" spans="1:9" ht="15">
      <c r="A77" s="76" t="s">
        <v>175</v>
      </c>
      <c r="B77" s="26" t="s">
        <v>0</v>
      </c>
      <c r="C77" s="26" t="s">
        <v>18</v>
      </c>
      <c r="D77" s="25" t="s">
        <v>7</v>
      </c>
      <c r="E77" s="18">
        <v>240</v>
      </c>
      <c r="F77" s="29"/>
      <c r="G77" s="29"/>
      <c r="H77" s="29">
        <f>H78</f>
        <v>1656</v>
      </c>
      <c r="I77" s="29">
        <f>I78</f>
        <v>1719</v>
      </c>
    </row>
    <row r="78" spans="1:9" ht="15">
      <c r="A78" s="76" t="s">
        <v>176</v>
      </c>
      <c r="B78" s="26" t="s">
        <v>0</v>
      </c>
      <c r="C78" s="26" t="s">
        <v>18</v>
      </c>
      <c r="D78" s="25" t="s">
        <v>7</v>
      </c>
      <c r="E78" s="18">
        <v>244</v>
      </c>
      <c r="F78" s="29"/>
      <c r="G78" s="29"/>
      <c r="H78" s="29">
        <f>'Вед-я ст-ра 2013-2014'!M103</f>
        <v>1656</v>
      </c>
      <c r="I78" s="29">
        <f>'Вед-я ст-ра 2013-2014'!N103</f>
        <v>1719</v>
      </c>
    </row>
    <row r="79" spans="1:9" ht="15">
      <c r="A79" s="76" t="s">
        <v>177</v>
      </c>
      <c r="B79" s="26" t="s">
        <v>0</v>
      </c>
      <c r="C79" s="26" t="s">
        <v>18</v>
      </c>
      <c r="D79" s="25" t="s">
        <v>7</v>
      </c>
      <c r="E79" s="18">
        <v>800</v>
      </c>
      <c r="F79" s="29"/>
      <c r="G79" s="29"/>
      <c r="H79" s="29">
        <f>H80</f>
        <v>143</v>
      </c>
      <c r="I79" s="29">
        <f>I80</f>
        <v>143</v>
      </c>
    </row>
    <row r="80" spans="1:9" ht="15">
      <c r="A80" s="76" t="s">
        <v>209</v>
      </c>
      <c r="B80" s="26" t="s">
        <v>0</v>
      </c>
      <c r="C80" s="26" t="s">
        <v>18</v>
      </c>
      <c r="D80" s="25" t="s">
        <v>7</v>
      </c>
      <c r="E80" s="18">
        <v>851</v>
      </c>
      <c r="F80" s="29"/>
      <c r="G80" s="29"/>
      <c r="H80" s="29">
        <v>143</v>
      </c>
      <c r="I80" s="29">
        <v>143</v>
      </c>
    </row>
    <row r="81" spans="1:9" ht="15">
      <c r="A81" s="71" t="s">
        <v>8</v>
      </c>
      <c r="B81" s="14" t="s">
        <v>0</v>
      </c>
      <c r="C81" s="14" t="s">
        <v>18</v>
      </c>
      <c r="D81" s="2" t="s">
        <v>9</v>
      </c>
      <c r="E81" s="26"/>
      <c r="F81" s="29" t="e">
        <f>F82</f>
        <v>#REF!</v>
      </c>
      <c r="G81" s="29" t="e">
        <f>G82</f>
        <v>#REF!</v>
      </c>
      <c r="H81" s="29">
        <f>H82</f>
        <v>653</v>
      </c>
      <c r="I81" s="29">
        <f>I82</f>
        <v>662</v>
      </c>
    </row>
    <row r="82" spans="1:9" ht="15">
      <c r="A82" s="75" t="s">
        <v>47</v>
      </c>
      <c r="B82" s="26" t="s">
        <v>0</v>
      </c>
      <c r="C82" s="26" t="s">
        <v>18</v>
      </c>
      <c r="D82" s="25" t="s">
        <v>10</v>
      </c>
      <c r="E82" s="26"/>
      <c r="F82" s="29" t="e">
        <f>#REF!</f>
        <v>#REF!</v>
      </c>
      <c r="G82" s="29" t="e">
        <f>#REF!</f>
        <v>#REF!</v>
      </c>
      <c r="H82" s="29">
        <f>H83+H87+H90</f>
        <v>653</v>
      </c>
      <c r="I82" s="29">
        <f>I83+I87+I90</f>
        <v>662</v>
      </c>
    </row>
    <row r="83" spans="1:9" ht="45">
      <c r="A83" s="76" t="s">
        <v>171</v>
      </c>
      <c r="B83" s="26" t="s">
        <v>0</v>
      </c>
      <c r="C83" s="26" t="s">
        <v>18</v>
      </c>
      <c r="D83" s="25" t="s">
        <v>10</v>
      </c>
      <c r="E83" s="72">
        <v>100</v>
      </c>
      <c r="F83" s="29"/>
      <c r="G83" s="29"/>
      <c r="H83" s="29">
        <f>H84+H86</f>
        <v>372</v>
      </c>
      <c r="I83" s="29">
        <f>I84+I86</f>
        <v>372</v>
      </c>
    </row>
    <row r="84" spans="1:9" ht="15">
      <c r="A84" s="76" t="s">
        <v>185</v>
      </c>
      <c r="B84" s="26" t="s">
        <v>0</v>
      </c>
      <c r="C84" s="26" t="s">
        <v>18</v>
      </c>
      <c r="D84" s="25" t="s">
        <v>10</v>
      </c>
      <c r="E84" s="72">
        <v>110</v>
      </c>
      <c r="F84" s="29"/>
      <c r="G84" s="29"/>
      <c r="H84" s="29">
        <f>H85</f>
        <v>369</v>
      </c>
      <c r="I84" s="29">
        <f>I85</f>
        <v>369</v>
      </c>
    </row>
    <row r="85" spans="1:9" ht="15">
      <c r="A85" s="76" t="s">
        <v>173</v>
      </c>
      <c r="B85" s="26" t="s">
        <v>0</v>
      </c>
      <c r="C85" s="26" t="s">
        <v>18</v>
      </c>
      <c r="D85" s="25" t="s">
        <v>10</v>
      </c>
      <c r="E85" s="18">
        <v>111</v>
      </c>
      <c r="F85" s="29"/>
      <c r="G85" s="29"/>
      <c r="H85" s="29">
        <f>'Вед-я ст-ра 2013-2014'!M110</f>
        <v>369</v>
      </c>
      <c r="I85" s="29">
        <f>'Вед-я ст-ра 2013-2014'!N110</f>
        <v>369</v>
      </c>
    </row>
    <row r="86" spans="1:9" ht="15">
      <c r="A86" s="76" t="s">
        <v>186</v>
      </c>
      <c r="B86" s="26" t="s">
        <v>0</v>
      </c>
      <c r="C86" s="26" t="s">
        <v>18</v>
      </c>
      <c r="D86" s="25" t="s">
        <v>10</v>
      </c>
      <c r="E86" s="18">
        <v>112</v>
      </c>
      <c r="F86" s="29"/>
      <c r="G86" s="29"/>
      <c r="H86" s="29">
        <f>'Вед-я ст-ра 2013-2014'!M111</f>
        <v>3</v>
      </c>
      <c r="I86" s="29">
        <f>'Вед-я ст-ра 2013-2014'!N111</f>
        <v>3</v>
      </c>
    </row>
    <row r="87" spans="1:9" ht="15">
      <c r="A87" s="76" t="s">
        <v>174</v>
      </c>
      <c r="B87" s="26" t="s">
        <v>0</v>
      </c>
      <c r="C87" s="26" t="s">
        <v>18</v>
      </c>
      <c r="D87" s="25" t="s">
        <v>10</v>
      </c>
      <c r="E87" s="18">
        <v>200</v>
      </c>
      <c r="F87" s="29"/>
      <c r="G87" s="29"/>
      <c r="H87" s="29">
        <f>H88</f>
        <v>243</v>
      </c>
      <c r="I87" s="29">
        <f>I88</f>
        <v>252</v>
      </c>
    </row>
    <row r="88" spans="1:9" ht="15">
      <c r="A88" s="76" t="s">
        <v>175</v>
      </c>
      <c r="B88" s="26" t="s">
        <v>0</v>
      </c>
      <c r="C88" s="26" t="s">
        <v>18</v>
      </c>
      <c r="D88" s="25" t="s">
        <v>10</v>
      </c>
      <c r="E88" s="18">
        <v>240</v>
      </c>
      <c r="F88" s="29"/>
      <c r="G88" s="29"/>
      <c r="H88" s="29">
        <f>H89</f>
        <v>243</v>
      </c>
      <c r="I88" s="29">
        <f>I89</f>
        <v>252</v>
      </c>
    </row>
    <row r="89" spans="1:9" ht="15">
      <c r="A89" s="76" t="s">
        <v>176</v>
      </c>
      <c r="B89" s="26" t="s">
        <v>0</v>
      </c>
      <c r="C89" s="26" t="s">
        <v>18</v>
      </c>
      <c r="D89" s="25" t="s">
        <v>10</v>
      </c>
      <c r="E89" s="18">
        <v>244</v>
      </c>
      <c r="F89" s="29"/>
      <c r="G89" s="29"/>
      <c r="H89" s="29">
        <v>243</v>
      </c>
      <c r="I89" s="29">
        <v>252</v>
      </c>
    </row>
    <row r="90" spans="1:9" ht="15">
      <c r="A90" s="76" t="s">
        <v>177</v>
      </c>
      <c r="B90" s="26" t="s">
        <v>0</v>
      </c>
      <c r="C90" s="26" t="s">
        <v>18</v>
      </c>
      <c r="D90" s="25" t="s">
        <v>10</v>
      </c>
      <c r="E90" s="18">
        <v>800</v>
      </c>
      <c r="F90" s="29"/>
      <c r="G90" s="29"/>
      <c r="H90" s="29">
        <f>H91</f>
        <v>38</v>
      </c>
      <c r="I90" s="29">
        <v>38</v>
      </c>
    </row>
    <row r="91" spans="1:9" ht="15">
      <c r="A91" s="76" t="s">
        <v>209</v>
      </c>
      <c r="B91" s="26" t="s">
        <v>0</v>
      </c>
      <c r="C91" s="26" t="s">
        <v>18</v>
      </c>
      <c r="D91" s="25" t="s">
        <v>10</v>
      </c>
      <c r="E91" s="18">
        <v>851</v>
      </c>
      <c r="F91" s="29"/>
      <c r="G91" s="29"/>
      <c r="H91" s="29">
        <v>38</v>
      </c>
      <c r="I91" s="29">
        <v>38</v>
      </c>
    </row>
    <row r="92" spans="1:9" ht="15">
      <c r="A92" s="71" t="s">
        <v>164</v>
      </c>
      <c r="B92" s="14">
        <v>10</v>
      </c>
      <c r="C92" s="14"/>
      <c r="D92" s="2"/>
      <c r="E92" s="14"/>
      <c r="F92" s="30" t="e">
        <f>F93+#REF!+#REF!+#REF!</f>
        <v>#REF!</v>
      </c>
      <c r="G92" s="30" t="e">
        <f>G93+#REF!+#REF!</f>
        <v>#REF!</v>
      </c>
      <c r="H92" s="30">
        <f>H93+H98</f>
        <v>462</v>
      </c>
      <c r="I92" s="30">
        <f>I93+I98</f>
        <v>462</v>
      </c>
    </row>
    <row r="93" spans="1:9" ht="15">
      <c r="A93" s="71" t="s">
        <v>13</v>
      </c>
      <c r="B93" s="14">
        <v>10</v>
      </c>
      <c r="C93" s="14" t="s">
        <v>18</v>
      </c>
      <c r="D93" s="2"/>
      <c r="E93" s="14"/>
      <c r="F93" s="30">
        <f>F94</f>
        <v>0</v>
      </c>
      <c r="G93" s="30">
        <f>G94</f>
        <v>0</v>
      </c>
      <c r="H93" s="30">
        <f aca="true" t="shared" si="8" ref="H93:I95">H94</f>
        <v>72</v>
      </c>
      <c r="I93" s="30">
        <f t="shared" si="8"/>
        <v>72</v>
      </c>
    </row>
    <row r="94" spans="1:9" ht="15">
      <c r="A94" s="75" t="s">
        <v>14</v>
      </c>
      <c r="B94" s="26">
        <v>10</v>
      </c>
      <c r="C94" s="26" t="s">
        <v>18</v>
      </c>
      <c r="D94" s="25" t="s">
        <v>15</v>
      </c>
      <c r="E94" s="26"/>
      <c r="F94" s="29">
        <f>F95</f>
        <v>0</v>
      </c>
      <c r="G94" s="29">
        <f>G95</f>
        <v>0</v>
      </c>
      <c r="H94" s="29">
        <f t="shared" si="8"/>
        <v>72</v>
      </c>
      <c r="I94" s="29">
        <f t="shared" si="8"/>
        <v>72</v>
      </c>
    </row>
    <row r="95" spans="1:9" ht="30">
      <c r="A95" s="75" t="s">
        <v>16</v>
      </c>
      <c r="B95" s="26">
        <v>10</v>
      </c>
      <c r="C95" s="26" t="s">
        <v>18</v>
      </c>
      <c r="D95" s="25" t="s">
        <v>17</v>
      </c>
      <c r="E95" s="26"/>
      <c r="F95" s="29">
        <f>F109</f>
        <v>0</v>
      </c>
      <c r="G95" s="29">
        <f>G109</f>
        <v>0</v>
      </c>
      <c r="H95" s="29">
        <f t="shared" si="8"/>
        <v>72</v>
      </c>
      <c r="I95" s="29">
        <f t="shared" si="8"/>
        <v>72</v>
      </c>
    </row>
    <row r="96" spans="1:9" ht="15">
      <c r="A96" s="75" t="s">
        <v>181</v>
      </c>
      <c r="B96" s="26">
        <v>10</v>
      </c>
      <c r="C96" s="26" t="s">
        <v>18</v>
      </c>
      <c r="D96" s="25" t="s">
        <v>17</v>
      </c>
      <c r="E96" s="26" t="s">
        <v>182</v>
      </c>
      <c r="F96" s="29"/>
      <c r="G96" s="29"/>
      <c r="H96" s="29">
        <f>H97</f>
        <v>72</v>
      </c>
      <c r="I96" s="29">
        <f>I97</f>
        <v>72</v>
      </c>
    </row>
    <row r="97" spans="1:9" ht="15">
      <c r="A97" s="75" t="s">
        <v>183</v>
      </c>
      <c r="B97" s="26">
        <v>10</v>
      </c>
      <c r="C97" s="26" t="s">
        <v>18</v>
      </c>
      <c r="D97" s="25" t="s">
        <v>17</v>
      </c>
      <c r="E97" s="26" t="s">
        <v>184</v>
      </c>
      <c r="F97" s="29">
        <f>'Вед-я ст-ра 2013-2014'!I82</f>
        <v>400</v>
      </c>
      <c r="G97" s="29">
        <f>'Вед-я ст-ра 2013-2014'!L82</f>
        <v>500</v>
      </c>
      <c r="H97" s="29">
        <f>'Вед-я ст-ра 2013-2014'!M83</f>
        <v>72</v>
      </c>
      <c r="I97" s="29">
        <f>'Вед-я ст-ра 2013-2014'!N83</f>
        <v>72</v>
      </c>
    </row>
    <row r="98" spans="1:9" ht="15">
      <c r="A98" s="71" t="s">
        <v>210</v>
      </c>
      <c r="B98" s="14" t="s">
        <v>51</v>
      </c>
      <c r="C98" s="14" t="s">
        <v>19</v>
      </c>
      <c r="D98" s="25"/>
      <c r="E98" s="26"/>
      <c r="F98" s="29"/>
      <c r="G98" s="29"/>
      <c r="H98" s="30">
        <f aca="true" t="shared" si="9" ref="H98:I101">H99</f>
        <v>390</v>
      </c>
      <c r="I98" s="30">
        <f t="shared" si="9"/>
        <v>390</v>
      </c>
    </row>
    <row r="99" spans="1:9" ht="15">
      <c r="A99" s="75" t="s">
        <v>211</v>
      </c>
      <c r="B99" s="26" t="s">
        <v>51</v>
      </c>
      <c r="C99" s="26" t="s">
        <v>19</v>
      </c>
      <c r="D99" s="25" t="s">
        <v>212</v>
      </c>
      <c r="E99" s="26"/>
      <c r="F99" s="29"/>
      <c r="G99" s="29"/>
      <c r="H99" s="29">
        <f t="shared" si="9"/>
        <v>390</v>
      </c>
      <c r="I99" s="29">
        <f t="shared" si="9"/>
        <v>390</v>
      </c>
    </row>
    <row r="100" spans="1:9" ht="15">
      <c r="A100" s="75" t="s">
        <v>213</v>
      </c>
      <c r="B100" s="26" t="s">
        <v>51</v>
      </c>
      <c r="C100" s="26" t="s">
        <v>19</v>
      </c>
      <c r="D100" s="25" t="s">
        <v>214</v>
      </c>
      <c r="E100" s="26"/>
      <c r="F100" s="29"/>
      <c r="G100" s="29"/>
      <c r="H100" s="29">
        <f t="shared" si="9"/>
        <v>390</v>
      </c>
      <c r="I100" s="29">
        <f t="shared" si="9"/>
        <v>390</v>
      </c>
    </row>
    <row r="101" spans="1:9" ht="15">
      <c r="A101" s="75" t="s">
        <v>181</v>
      </c>
      <c r="B101" s="26" t="s">
        <v>51</v>
      </c>
      <c r="C101" s="26" t="s">
        <v>19</v>
      </c>
      <c r="D101" s="25" t="s">
        <v>214</v>
      </c>
      <c r="E101" s="26" t="s">
        <v>182</v>
      </c>
      <c r="F101" s="29"/>
      <c r="G101" s="29"/>
      <c r="H101" s="29">
        <f t="shared" si="9"/>
        <v>390</v>
      </c>
      <c r="I101" s="29">
        <f t="shared" si="9"/>
        <v>390</v>
      </c>
    </row>
    <row r="102" spans="1:9" ht="15">
      <c r="A102" s="75" t="s">
        <v>215</v>
      </c>
      <c r="B102" s="26" t="s">
        <v>51</v>
      </c>
      <c r="C102" s="26" t="s">
        <v>19</v>
      </c>
      <c r="D102" s="25" t="s">
        <v>214</v>
      </c>
      <c r="E102" s="26" t="s">
        <v>216</v>
      </c>
      <c r="F102" s="29"/>
      <c r="G102" s="29"/>
      <c r="H102" s="29">
        <v>390</v>
      </c>
      <c r="I102" s="29">
        <v>390</v>
      </c>
    </row>
    <row r="103" spans="1:9" ht="15">
      <c r="A103" s="71" t="s">
        <v>217</v>
      </c>
      <c r="B103" s="14" t="s">
        <v>202</v>
      </c>
      <c r="C103" s="14"/>
      <c r="D103" s="2"/>
      <c r="E103" s="14"/>
      <c r="F103" s="30"/>
      <c r="G103" s="30"/>
      <c r="H103" s="30">
        <f aca="true" t="shared" si="10" ref="H103:I108">H104</f>
        <v>650</v>
      </c>
      <c r="I103" s="30">
        <f t="shared" si="10"/>
        <v>650</v>
      </c>
    </row>
    <row r="104" spans="1:9" ht="15">
      <c r="A104" s="75" t="s">
        <v>218</v>
      </c>
      <c r="B104" s="26" t="s">
        <v>202</v>
      </c>
      <c r="C104" s="26" t="s">
        <v>23</v>
      </c>
      <c r="D104" s="2"/>
      <c r="E104" s="14"/>
      <c r="F104" s="30"/>
      <c r="G104" s="30"/>
      <c r="H104" s="29">
        <f t="shared" si="10"/>
        <v>650</v>
      </c>
      <c r="I104" s="29">
        <f t="shared" si="10"/>
        <v>650</v>
      </c>
    </row>
    <row r="105" spans="1:9" ht="30">
      <c r="A105" s="75" t="s">
        <v>219</v>
      </c>
      <c r="B105" s="26" t="s">
        <v>202</v>
      </c>
      <c r="C105" s="26" t="s">
        <v>23</v>
      </c>
      <c r="D105" s="25" t="s">
        <v>220</v>
      </c>
      <c r="E105" s="14"/>
      <c r="F105" s="30"/>
      <c r="G105" s="30"/>
      <c r="H105" s="29">
        <f t="shared" si="10"/>
        <v>650</v>
      </c>
      <c r="I105" s="29">
        <f t="shared" si="10"/>
        <v>650</v>
      </c>
    </row>
    <row r="106" spans="1:9" ht="30">
      <c r="A106" s="75" t="s">
        <v>221</v>
      </c>
      <c r="B106" s="26" t="s">
        <v>202</v>
      </c>
      <c r="C106" s="26" t="s">
        <v>23</v>
      </c>
      <c r="D106" s="25" t="s">
        <v>222</v>
      </c>
      <c r="E106" s="14"/>
      <c r="F106" s="30"/>
      <c r="G106" s="30"/>
      <c r="H106" s="29">
        <f t="shared" si="10"/>
        <v>650</v>
      </c>
      <c r="I106" s="29">
        <f t="shared" si="10"/>
        <v>650</v>
      </c>
    </row>
    <row r="107" spans="1:9" ht="15">
      <c r="A107" s="76" t="s">
        <v>174</v>
      </c>
      <c r="B107" s="26" t="s">
        <v>202</v>
      </c>
      <c r="C107" s="26" t="s">
        <v>23</v>
      </c>
      <c r="D107" s="25" t="s">
        <v>222</v>
      </c>
      <c r="E107" s="18">
        <v>200</v>
      </c>
      <c r="F107" s="29"/>
      <c r="G107" s="29"/>
      <c r="H107" s="29">
        <f t="shared" si="10"/>
        <v>650</v>
      </c>
      <c r="I107" s="29">
        <f t="shared" si="10"/>
        <v>650</v>
      </c>
    </row>
    <row r="108" spans="1:9" ht="15">
      <c r="A108" s="76" t="s">
        <v>175</v>
      </c>
      <c r="B108" s="26" t="s">
        <v>202</v>
      </c>
      <c r="C108" s="26" t="s">
        <v>23</v>
      </c>
      <c r="D108" s="25" t="s">
        <v>222</v>
      </c>
      <c r="E108" s="18">
        <v>240</v>
      </c>
      <c r="F108" s="29"/>
      <c r="G108" s="29"/>
      <c r="H108" s="29">
        <f t="shared" si="10"/>
        <v>650</v>
      </c>
      <c r="I108" s="29">
        <f t="shared" si="10"/>
        <v>650</v>
      </c>
    </row>
    <row r="109" spans="1:9" ht="15">
      <c r="A109" s="76" t="s">
        <v>176</v>
      </c>
      <c r="B109" s="26" t="s">
        <v>202</v>
      </c>
      <c r="C109" s="26" t="s">
        <v>23</v>
      </c>
      <c r="D109" s="25" t="s">
        <v>222</v>
      </c>
      <c r="E109" s="18">
        <v>244</v>
      </c>
      <c r="F109" s="29"/>
      <c r="G109" s="29"/>
      <c r="H109" s="29">
        <v>650</v>
      </c>
      <c r="I109" s="29">
        <v>650</v>
      </c>
    </row>
  </sheetData>
  <mergeCells count="11">
    <mergeCell ref="A5:I5"/>
    <mergeCell ref="A1:I4"/>
    <mergeCell ref="A6:A10"/>
    <mergeCell ref="F6:F10"/>
    <mergeCell ref="H6:H10"/>
    <mergeCell ref="G6:G10"/>
    <mergeCell ref="B6:B10"/>
    <mergeCell ref="C6:C10"/>
    <mergeCell ref="D6:D10"/>
    <mergeCell ref="E6:E10"/>
    <mergeCell ref="I6:I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WinXP User</cp:lastModifiedBy>
  <cp:lastPrinted>2012-01-11T10:07:15Z</cp:lastPrinted>
  <dcterms:created xsi:type="dcterms:W3CDTF">2007-11-14T08:55:48Z</dcterms:created>
  <dcterms:modified xsi:type="dcterms:W3CDTF">2012-01-11T10:10:30Z</dcterms:modified>
  <cp:category/>
  <cp:version/>
  <cp:contentType/>
  <cp:contentStatus/>
</cp:coreProperties>
</file>